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EML67u8mTxxFYOlUh4TeOyQkvi9Qc2f6\44 - PLATINA\2023\010 - Padronização de Lombadas\"/>
    </mc:Choice>
  </mc:AlternateContent>
  <xr:revisionPtr revIDLastSave="0" documentId="13_ncr:1_{1ED1F309-862D-4F4A-A866-E2FD16E24FC4}" xr6:coauthVersionLast="47" xr6:coauthVersionMax="47" xr10:uidLastSave="{00000000-0000-0000-0000-000000000000}"/>
  <bookViews>
    <workbookView xWindow="-120" yWindow="-120" windowWidth="29040" windowHeight="15720" activeTab="2" xr2:uid="{6D0600AF-06CB-47BC-A761-8F8B71DE3678}"/>
  </bookViews>
  <sheets>
    <sheet name="LOCALIZAÇÃO" sheetId="1" r:id="rId1"/>
    <sheet name="PO" sheetId="3" r:id="rId2"/>
    <sheet name="CRONOGRAMA" sheetId="5" r:id="rId3"/>
    <sheet name="MC" sheetId="2" r:id="rId4"/>
    <sheet name="MD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5" l="1"/>
  <c r="D17" i="5"/>
  <c r="C15" i="5"/>
  <c r="C9" i="5"/>
  <c r="C17" i="5" s="1"/>
  <c r="C12" i="5"/>
  <c r="J12" i="3"/>
  <c r="J25" i="3"/>
  <c r="G75" i="2"/>
  <c r="G76" i="2"/>
  <c r="E76" i="2"/>
  <c r="H75" i="2"/>
  <c r="H76" i="2" s="1"/>
  <c r="H17" i="3"/>
  <c r="I17" i="3" s="1"/>
  <c r="H15" i="3"/>
  <c r="H23" i="3"/>
  <c r="I23" i="3" s="1"/>
  <c r="I10" i="3"/>
  <c r="I11" i="3"/>
  <c r="I14" i="3"/>
  <c r="J18" i="3" s="1"/>
  <c r="I15" i="3"/>
  <c r="I16" i="3"/>
  <c r="I20" i="3"/>
  <c r="I21" i="3"/>
  <c r="I22" i="3"/>
  <c r="I24" i="3"/>
  <c r="I26" i="3" l="1"/>
  <c r="I28" i="3" s="1"/>
  <c r="I27" i="3" s="1"/>
  <c r="H11" i="3"/>
  <c r="H10" i="3" l="1"/>
  <c r="H14" i="3"/>
  <c r="H16" i="3"/>
  <c r="H20" i="3"/>
  <c r="H21" i="3"/>
  <c r="H22" i="3"/>
  <c r="H24" i="3"/>
  <c r="G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44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39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7" i="2"/>
</calcChain>
</file>

<file path=xl/sharedStrings.xml><?xml version="1.0" encoding="utf-8"?>
<sst xmlns="http://schemas.openxmlformats.org/spreadsheetml/2006/main" count="280" uniqueCount="150">
  <si>
    <t>PROPONENTE: PREFEITURA MUNICIPAL DE PLATINA</t>
  </si>
  <si>
    <t>OBJETO: PADRONIZAÇÃO DE LOMBADAS</t>
  </si>
  <si>
    <t>AVENIDA PAULO FERREIRA DE LIMA</t>
  </si>
  <si>
    <t>LARGURA</t>
  </si>
  <si>
    <t>ALTURA</t>
  </si>
  <si>
    <t>COMPRIMENTO</t>
  </si>
  <si>
    <t>1,50 m</t>
  </si>
  <si>
    <t>8,00 cm</t>
  </si>
  <si>
    <t>Nº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</si>
  <si>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</si>
  <si>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</si>
  <si>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</si>
  <si>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</si>
  <si>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</si>
  <si>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</si>
  <si>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</si>
  <si>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</si>
  <si>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</si>
  <si>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</si>
  <si>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</si>
  <si>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</si>
  <si>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</si>
  <si>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</si>
  <si>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</si>
  <si>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</si>
  <si>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</si>
  <si>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</si>
  <si>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</si>
  <si>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</si>
  <si>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</si>
  <si>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</si>
  <si>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</si>
  <si>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</si>
  <si>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</si>
  <si>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6,20 m</t>
  </si>
  <si>
    <t>6,00 m</t>
  </si>
  <si>
    <t>5,70 m</t>
  </si>
  <si>
    <t>5,30 m</t>
  </si>
  <si>
    <t>4,70 m</t>
  </si>
  <si>
    <t>RUA ANTONIO CAETANO</t>
  </si>
  <si>
    <t>RUA FILOMENO ALVES FIGUEIREDO</t>
  </si>
  <si>
    <t>TRAVESSA AQUILES DE ALMEIDA</t>
  </si>
  <si>
    <t>FONTES DE RECURSO:  TESOURO - EMENDA IMPOSITIVA</t>
  </si>
  <si>
    <t>RUA DOS TRABALHADORES RURAIS</t>
  </si>
  <si>
    <t>6,50 m</t>
  </si>
  <si>
    <t>RUA CEL. FRANCISCO SANCHES FIGUEIREDO</t>
  </si>
  <si>
    <t>L26</t>
  </si>
  <si>
    <t>L27</t>
  </si>
  <si>
    <t>L28</t>
  </si>
  <si>
    <t>L29</t>
  </si>
  <si>
    <t>L30</t>
  </si>
  <si>
    <t>L31</t>
  </si>
  <si>
    <t>RUA JOÃO FLORÊNCIO</t>
  </si>
  <si>
    <t>7,40 m</t>
  </si>
  <si>
    <t>7,30 m</t>
  </si>
  <si>
    <t>RUA ANTONIO HONÓRIO DO PRADO</t>
  </si>
  <si>
    <t>6,40 m</t>
  </si>
  <si>
    <t>RUA MARIA EDIMEIA DE OLIVEIRA</t>
  </si>
  <si>
    <t>RUA TRAJANO MOREIRA</t>
  </si>
  <si>
    <t>6,70 m</t>
  </si>
  <si>
    <t>RUA LUIZ LEOPOLDO CAETANO</t>
  </si>
  <si>
    <t>6,60 m</t>
  </si>
  <si>
    <t>RUA DAVINA INOCÊNCIA DE OLIVEIRA</t>
  </si>
  <si>
    <t>6,90 m</t>
  </si>
  <si>
    <t>RUA JOAQUIM MIGUEL DE SOUZA MELLO</t>
  </si>
  <si>
    <t>7,50 m</t>
  </si>
  <si>
    <t>7,20 m</t>
  </si>
  <si>
    <t>6,30 m</t>
  </si>
  <si>
    <t>RUA CORINTHO MARCILIANO SOBRINHO</t>
  </si>
  <si>
    <t>RUA FRANCISCO ASSIS NOGUEIRA</t>
  </si>
  <si>
    <t>7,60 m</t>
  </si>
  <si>
    <t>RUA MIGUEL LOPES MONTES</t>
  </si>
  <si>
    <t>5,80 m</t>
  </si>
  <si>
    <t>RUA ZELINA DE MELLO</t>
  </si>
  <si>
    <t>RUA PROFª DONA MARIA AMÉLIA DE AZEVEDO</t>
  </si>
  <si>
    <t>IDENTIFICAÇÃO DA OBRA</t>
  </si>
  <si>
    <t>SERVIÇOS PREELIMINARES</t>
  </si>
  <si>
    <t>2.1</t>
  </si>
  <si>
    <t>DEMOLIÇÃO</t>
  </si>
  <si>
    <t>VOLUME (m³)</t>
  </si>
  <si>
    <t>ÁREA (m²)</t>
  </si>
  <si>
    <t>CONCRETO ASFÁLTICO (CBUQ)</t>
  </si>
  <si>
    <t>ÁREA IMPRIMAÇÃO (m²)</t>
  </si>
  <si>
    <t>ITEM</t>
  </si>
  <si>
    <t>DESCRIÇÃO</t>
  </si>
  <si>
    <t>QTD</t>
  </si>
  <si>
    <t>V. UNIT</t>
  </si>
  <si>
    <t>TOTAL</t>
  </si>
  <si>
    <t>UNID</t>
  </si>
  <si>
    <t>SERVIÇOS PRELIMINARES</t>
  </si>
  <si>
    <t>1.1</t>
  </si>
  <si>
    <t>FONTE</t>
  </si>
  <si>
    <t>CÓD.</t>
  </si>
  <si>
    <t>m²</t>
  </si>
  <si>
    <t>PAVIMENTAÇÃO</t>
  </si>
  <si>
    <t>2.2</t>
  </si>
  <si>
    <t>2.3</t>
  </si>
  <si>
    <t>54.01.410</t>
  </si>
  <si>
    <t>54.03.230</t>
  </si>
  <si>
    <t>m</t>
  </si>
  <si>
    <t>SINALIZAÇÃO VIÁRIA</t>
  </si>
  <si>
    <t>3.1</t>
  </si>
  <si>
    <t>3.2</t>
  </si>
  <si>
    <t>3.3</t>
  </si>
  <si>
    <t>Varrição de pavimento para recapeamento</t>
  </si>
  <si>
    <t>Imprimação betuminosa ligante</t>
  </si>
  <si>
    <t>3.4</t>
  </si>
  <si>
    <t>70.02.010</t>
  </si>
  <si>
    <t>Sinalização horizontal com tinta vinílica ou acrílica</t>
  </si>
  <si>
    <t>V. C/ BDI</t>
  </si>
  <si>
    <t>SINAPI 07/23</t>
  </si>
  <si>
    <t>Tubo Aço galvanizado com costura, classe leve, dn 65 mm (2 1/2"), E= 3,35 mm, 6,23 kg/m (NBR 5580)</t>
  </si>
  <si>
    <t>Estaca broca de concreto, diâmetro de 20 cm, escavação manual com trado concha, com armadura de arranque. AF_05/2020</t>
  </si>
  <si>
    <t>Ondulação transversal em massa asfáltica - Lombada tipo B</t>
  </si>
  <si>
    <t>Placa de sinalização em chapa de aço num 16 com pintura refletiva, E= 2 mm</t>
  </si>
  <si>
    <t>1.2</t>
  </si>
  <si>
    <t>Mobilização/Desmobilização de equipamentos</t>
  </si>
  <si>
    <t>01.20.010</t>
  </si>
  <si>
    <t>TX</t>
  </si>
  <si>
    <t>Fornecimento e instalação de placa de obra com chapa galvanizada e estrutura de madeira. AF_03/2022</t>
  </si>
  <si>
    <t>SUBTOTAL</t>
  </si>
  <si>
    <t>BDI= 25,00%</t>
  </si>
  <si>
    <t>TOTAL S/ BDI</t>
  </si>
  <si>
    <t>FONTES DE RECURSO:  TESOURO - EMENDA IMPOSITIVA
                                         TESOURO - OBRAS E SERV.
                                                             RECAPEAMENTO</t>
  </si>
  <si>
    <t>LOCAL: VIAS PÚBLICAS MUNICIPAIS</t>
  </si>
  <si>
    <t>______________________________________
Matheus Oliveira Pereira
CREA/SP Nº 5071176192
Engenheiro Civil</t>
  </si>
  <si>
    <t>CPOS 190</t>
  </si>
  <si>
    <t>3.5</t>
  </si>
  <si>
    <t>Limpeza, pré marcação e pré pintura de solo</t>
  </si>
  <si>
    <t>70.02.001</t>
  </si>
  <si>
    <t>2.4</t>
  </si>
  <si>
    <t>Ondulação transversal em massa asfáltica - Lombada tipo A</t>
  </si>
  <si>
    <t>PLANILHA ORÇAMENTÁRIA | FONTES: SINAPI 07/2023 ; CPOS 190 |  BDI: 25%</t>
  </si>
  <si>
    <t>L32</t>
  </si>
  <si>
    <t>3,70 m</t>
  </si>
  <si>
    <t>10,00 cm</t>
  </si>
  <si>
    <t>7,90 m</t>
  </si>
  <si>
    <t>RUA JOAQUIM AZARIAS DE CARVALHO</t>
  </si>
  <si>
    <t>70.20.010</t>
  </si>
  <si>
    <t>70.20.011</t>
  </si>
  <si>
    <t>LOCAL: VIAS PÚBLICAS</t>
  </si>
  <si>
    <t>LOCAL DE INTERVENÇÃO</t>
  </si>
  <si>
    <t xml:space="preserve">                                         TESOURO - OBRAS E SERVIÇOS</t>
  </si>
  <si>
    <t xml:space="preserve">                                                              RECAPEAMENTO</t>
  </si>
  <si>
    <t>ÁREA SEC. TRANSVERSAL(m²)</t>
  </si>
  <si>
    <t>PLATINA, 13 DE SETEMBRO DE 2023</t>
  </si>
  <si>
    <t>CRONOGRAMA FÍSICO-FINANCEIRO | FONTES: SINAPI 07/2023 ; CPOS 190 |  BDI: 25%</t>
  </si>
  <si>
    <t>MÊS 1</t>
  </si>
  <si>
    <t>MÊS 2</t>
  </si>
  <si>
    <t>VALOR (R$)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</si>
</sst>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2" borderId="2" xfId="0" applyFont="1" applyFill="1" applyBorder="1"/>
    <xf numFmtId="0" fontId="3" fillId="2" borderId="7" xfId="0" applyFont="1" applyFill="1" applyBorder="1"/>
    <xf numFmtId="0" fontId="4" fillId="0" borderId="2" xfId="0" applyFont="1" applyBorder="1"/>
    <xf numFmtId="0" fontId="4" fillId="0" borderId="7" xfId="0" applyFont="1" applyBorder="1"/>
    <xf numFmtId="0" fontId="3" fillId="2" borderId="0" xfId="0" applyFont="1" applyFill="1"/>
    <xf numFmtId="0" fontId="5" fillId="0" borderId="0" xfId="0" applyFont="1"/>
    <xf numFmtId="0" fontId="4" fillId="0" borderId="0" xfId="0" applyFont="1"/>
    <xf numFmtId="0" fontId="3" fillId="2" borderId="0" xfId="0" applyFont="1" applyFill="1" applyAlignment="1">
      <alignment wrapText="1"/>
    </xf>
    <xf numFmtId="0" fontId="0" fillId="2" borderId="1" xfId="0" applyFill="1" applyBorder="1"/>
    <xf numFmtId="0" fontId="0" fillId="0" borderId="3" xfId="0" applyBorder="1"/>
    <xf numFmtId="0" fontId="0" fillId="2" borderId="4" xfId="0" applyFill="1" applyBorder="1"/>
    <xf numFmtId="0" fontId="0" fillId="0" borderId="5" xfId="0" applyBorder="1"/>
    <xf numFmtId="0" fontId="0" fillId="2" borderId="6" xfId="0" applyFill="1" applyBorder="1"/>
    <xf numFmtId="0" fontId="0" fillId="0" borderId="8" xfId="0" applyBorder="1"/>
    <xf numFmtId="2" fontId="0" fillId="0" borderId="0" xfId="0" applyNumberFormat="1"/>
    <xf numFmtId="0" fontId="1" fillId="2" borderId="0" xfId="0" applyFont="1" applyFill="1"/>
    <xf numFmtId="0" fontId="2" fillId="2" borderId="0" xfId="0" applyFont="1" applyFill="1"/>
    <xf numFmtId="2" fontId="5" fillId="0" borderId="0" xfId="0" applyNumberFormat="1" applyFont="1"/>
    <xf numFmtId="0" fontId="0" fillId="0" borderId="0" xfId="0" applyAlignment="1">
      <alignment horizontal="center"/>
    </xf>
    <xf numFmtId="0" fontId="7" fillId="0" borderId="0" xfId="0" applyFont="1"/>
    <xf numFmtId="0" fontId="0" fillId="0" borderId="2" xfId="0" applyBorder="1"/>
    <xf numFmtId="0" fontId="0" fillId="0" borderId="7" xfId="0" applyBorder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164" fontId="10" fillId="0" borderId="0" xfId="0" applyNumberFormat="1" applyFont="1"/>
    <xf numFmtId="164" fontId="9" fillId="0" borderId="0" xfId="0" applyNumberFormat="1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 wrapText="1"/>
    </xf>
    <xf numFmtId="2" fontId="10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horizontal="left" vertical="center"/>
    </xf>
    <xf numFmtId="164" fontId="10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2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 wrapText="1"/>
    </xf>
    <xf numFmtId="0" fontId="8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0" fontId="8" fillId="2" borderId="6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 vertical="top"/>
    </xf>
    <xf numFmtId="0" fontId="8" fillId="2" borderId="7" xfId="0" applyFont="1" applyFill="1" applyBorder="1" applyAlignment="1">
      <alignment horizontal="left" vertical="top"/>
    </xf>
    <xf numFmtId="44" fontId="0" fillId="0" borderId="0" xfId="0" applyNumberFormat="1"/>
    <xf numFmtId="164" fontId="0" fillId="0" borderId="0" xfId="0" applyNumberFormat="1"/>
    <xf numFmtId="0" fontId="11" fillId="0" borderId="11" xfId="0" applyFont="1" applyBorder="1"/>
    <xf numFmtId="0" fontId="0" fillId="0" borderId="12" xfId="0" applyBorder="1"/>
    <xf numFmtId="0" fontId="11" fillId="0" borderId="9" xfId="0" applyFont="1" applyBorder="1"/>
    <xf numFmtId="0" fontId="8" fillId="2" borderId="0" xfId="0" applyFont="1" applyFill="1" applyBorder="1" applyAlignment="1">
      <alignment horizontal="left" wrapText="1"/>
    </xf>
    <xf numFmtId="0" fontId="0" fillId="0" borderId="0" xfId="0" applyBorder="1"/>
    <xf numFmtId="0" fontId="8" fillId="2" borderId="0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44" fontId="0" fillId="0" borderId="2" xfId="0" applyNumberFormat="1" applyFill="1" applyBorder="1" applyAlignment="1">
      <alignment horizontal="right"/>
    </xf>
    <xf numFmtId="44" fontId="0" fillId="0" borderId="13" xfId="0" applyNumberForma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10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center"/>
    </xf>
    <xf numFmtId="44" fontId="0" fillId="0" borderId="5" xfId="0" applyNumberFormat="1" applyFill="1" applyBorder="1" applyAlignment="1">
      <alignment horizontal="right"/>
    </xf>
    <xf numFmtId="9" fontId="0" fillId="0" borderId="0" xfId="0" applyNumberFormat="1" applyFill="1" applyBorder="1" applyAlignment="1">
      <alignment horizontal="right"/>
    </xf>
    <xf numFmtId="44" fontId="0" fillId="0" borderId="14" xfId="0" applyNumberFormat="1" applyFill="1" applyBorder="1" applyAlignment="1">
      <alignment horizontal="right"/>
    </xf>
    <xf numFmtId="44" fontId="0" fillId="0" borderId="0" xfId="0" applyNumberForma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10" fillId="0" borderId="14" xfId="0" applyFont="1" applyFill="1" applyBorder="1" applyAlignment="1">
      <alignment horizontal="left" vertical="center" wrapText="1"/>
    </xf>
    <xf numFmtId="9" fontId="0" fillId="0" borderId="7" xfId="0" applyNumberFormat="1" applyFill="1" applyBorder="1" applyAlignment="1">
      <alignment horizontal="right"/>
    </xf>
    <xf numFmtId="44" fontId="0" fillId="0" borderId="7" xfId="0" applyNumberForma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9" fillId="0" borderId="1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44" fontId="0" fillId="0" borderId="16" xfId="0" applyNumberFormat="1" applyFill="1" applyBorder="1" applyAlignment="1">
      <alignment horizontal="right"/>
    </xf>
    <xf numFmtId="44" fontId="0" fillId="0" borderId="18" xfId="0" applyNumberFormat="1" applyFill="1" applyBorder="1" applyAlignment="1">
      <alignment horizontal="right"/>
    </xf>
    <xf numFmtId="0" fontId="0" fillId="0" borderId="17" xfId="0" applyFill="1" applyBorder="1" applyAlignment="1">
      <alignment horizontal="right"/>
    </xf>
    <xf numFmtId="0" fontId="9" fillId="0" borderId="19" xfId="0" applyFont="1" applyFill="1" applyBorder="1" applyAlignment="1">
      <alignment horizontal="center" vertical="center"/>
    </xf>
    <xf numFmtId="44" fontId="0" fillId="0" borderId="21" xfId="0" applyNumberFormat="1" applyFill="1" applyBorder="1" applyAlignment="1">
      <alignment horizontal="right"/>
    </xf>
    <xf numFmtId="44" fontId="0" fillId="0" borderId="19" xfId="0" applyNumberFormat="1" applyFill="1" applyBorder="1" applyAlignment="1">
      <alignment horizontal="right"/>
    </xf>
    <xf numFmtId="0" fontId="0" fillId="0" borderId="20" xfId="0" applyFill="1" applyBorder="1" applyAlignment="1">
      <alignment horizontal="right"/>
    </xf>
    <xf numFmtId="0" fontId="9" fillId="0" borderId="1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44" fontId="0" fillId="0" borderId="13" xfId="0" applyNumberFormat="1" applyFill="1" applyBorder="1" applyAlignment="1">
      <alignment horizontal="center" vertical="center"/>
    </xf>
    <xf numFmtId="44" fontId="0" fillId="0" borderId="16" xfId="0" applyNumberFormat="1" applyFill="1" applyBorder="1" applyAlignment="1">
      <alignment horizontal="center" vertical="center"/>
    </xf>
    <xf numFmtId="44" fontId="0" fillId="0" borderId="19" xfId="0" applyNumberFormat="1" applyFill="1" applyBorder="1" applyAlignment="1">
      <alignment horizontal="center" vertical="center"/>
    </xf>
    <xf numFmtId="44" fontId="0" fillId="0" borderId="15" xfId="0" applyNumberFormat="1" applyFill="1" applyBorder="1" applyAlignment="1">
      <alignment horizontal="center" vertical="center"/>
    </xf>
    <xf numFmtId="44" fontId="0" fillId="3" borderId="18" xfId="0" applyNumberFormat="1" applyFill="1" applyBorder="1" applyAlignment="1">
      <alignment horizontal="right"/>
    </xf>
    <xf numFmtId="9" fontId="0" fillId="0" borderId="2" xfId="0" applyNumberFormat="1" applyFill="1" applyBorder="1" applyAlignment="1">
      <alignment horizontal="right"/>
    </xf>
    <xf numFmtId="9" fontId="0" fillId="0" borderId="21" xfId="0" applyNumberFormat="1" applyFill="1" applyBorder="1" applyAlignment="1">
      <alignment horizontal="right"/>
    </xf>
    <xf numFmtId="44" fontId="0" fillId="3" borderId="15" xfId="0" applyNumberFormat="1" applyFill="1" applyBorder="1" applyAlignment="1">
      <alignment horizontal="right"/>
    </xf>
    <xf numFmtId="9" fontId="0" fillId="0" borderId="19" xfId="0" applyNumberFormat="1" applyFill="1" applyBorder="1" applyAlignment="1">
      <alignment horizontal="right"/>
    </xf>
    <xf numFmtId="0" fontId="11" fillId="0" borderId="11" xfId="0" applyFont="1" applyBorder="1" applyAlignment="1">
      <alignment horizontal="center"/>
    </xf>
    <xf numFmtId="44" fontId="11" fillId="0" borderId="12" xfId="0" applyNumberFormat="1" applyFont="1" applyBorder="1" applyAlignment="1">
      <alignment horizontal="center"/>
    </xf>
    <xf numFmtId="44" fontId="11" fillId="0" borderId="9" xfId="0" applyNumberFormat="1" applyFont="1" applyBorder="1" applyAlignment="1">
      <alignment horizontal="center"/>
    </xf>
    <xf numFmtId="0" fontId="7" fillId="0" borderId="0" xfId="0" applyFont="1" applyAlignment="1"/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0"/>
        <name val="Calibri"/>
        <family val="2"/>
        <scheme val="minor"/>
      </font>
      <fill>
        <patternFill patternType="solid">
          <fgColor indexed="64"/>
          <bgColor theme="9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171450</xdr:rowOff>
    </xdr:from>
    <xdr:to>
      <xdr:col>4</xdr:col>
      <xdr:colOff>1106805</xdr:colOff>
      <xdr:row>7</xdr:row>
      <xdr:rowOff>32054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4B5FD97-C850-4410-BDF0-47241155A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171450"/>
          <a:ext cx="2278380" cy="1213154"/>
        </a:xfrm>
        <a:prstGeom prst="rect">
          <a:avLst/>
        </a:prstGeom>
        <a:effectLst>
          <a:softEdge rad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152400</xdr:rowOff>
    </xdr:from>
    <xdr:to>
      <xdr:col>8</xdr:col>
      <xdr:colOff>659130</xdr:colOff>
      <xdr:row>5</xdr:row>
      <xdr:rowOff>155879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22FA68-184F-4344-A481-587173B2B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" y="152400"/>
          <a:ext cx="2278380" cy="1213154"/>
        </a:xfrm>
        <a:prstGeom prst="rect">
          <a:avLst/>
        </a:prstGeom>
        <a:effectLst>
          <a:softEdge rad="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0</xdr:row>
      <xdr:rowOff>95250</xdr:rowOff>
    </xdr:from>
    <xdr:to>
      <xdr:col>6</xdr:col>
      <xdr:colOff>1021080</xdr:colOff>
      <xdr:row>4</xdr:row>
      <xdr:rowOff>184454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5952D1F-0795-4F6B-83F8-38C543756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95250"/>
          <a:ext cx="2278380" cy="1222679"/>
        </a:xfrm>
        <a:prstGeom prst="rect">
          <a:avLst/>
        </a:prstGeom>
        <a:effectLst>
          <a:softEdge rad="0"/>
        </a:effec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0FF730-A123-4CAB-A3C5-ADAEE0DA8C28}" name="Tabela1" displayName="Tabela1" ref="A8:E40" totalsRowShown="0" headerRowDxfId="17" dataDxfId="16">
  <autoFilter ref="A8:E40" xr:uid="{110FF730-A123-4CAB-A3C5-ADAEE0DA8C28}"/>
  <tableColumns count="5">
    <tableColumn id="1" xr3:uid="{B68723B6-F8CB-4D84-A4E1-5814E63360CF}" name="Nº" dataDxfId="15"/>
    <tableColumn id="2" xr3:uid="{D231E130-B8E3-4C61-8382-4931E9805D04}" name="LOCAL DE INTERVENÇÃO" dataDxfId="14"/>
    <tableColumn id="3" xr3:uid="{B3BFE5F0-2F3F-4C3E-BA87-4B01C1B42C5F}" name="LARGURA" dataDxfId="13"/>
    <tableColumn id="4" xr3:uid="{F4F13376-DB2C-4B61-A821-97A271FFB63F}" name="ALTURA" dataDxfId="12"/>
    <tableColumn id="5" xr3:uid="{FF5D88C8-87F3-4784-A1A3-8D676D36DE1E}" name="COMPRIMENTO" dataDxfId="11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67A7616-3E2C-4056-A326-14B36F580EE8}" name="Tabela2" displayName="Tabela2" ref="A8:I28" totalsRowShown="0" headerRowDxfId="10" dataDxfId="9">
  <autoFilter ref="A8:I28" xr:uid="{E67A7616-3E2C-4056-A326-14B36F580EE8}"/>
  <tableColumns count="9">
    <tableColumn id="1" xr3:uid="{8ED7CA85-D317-4948-AD8C-579BE1E8A324}" name="ITEM" dataDxfId="8"/>
    <tableColumn id="2" xr3:uid="{BDDF3E9F-892A-426C-A54E-9914BA9CA327}" name="DESCRIÇÃO" dataDxfId="7"/>
    <tableColumn id="8" xr3:uid="{FF5EDB29-8584-4970-85E9-D24D2DE1503E}" name="FONTE" dataDxfId="6"/>
    <tableColumn id="3" xr3:uid="{19A2BAC7-1E35-485A-B373-9CBE1CDDFCF6}" name="CÓD." dataDxfId="5"/>
    <tableColumn id="7" xr3:uid="{1AED8E71-71A5-4C8A-AA3D-6A374D44A262}" name="QTD" dataDxfId="4"/>
    <tableColumn id="4" xr3:uid="{3E921135-6695-4E86-91BB-257B050A1B20}" name="UNID" dataDxfId="3"/>
    <tableColumn id="9" xr3:uid="{C97F85ED-C07A-4501-8463-DE0627478898}" name="V. UNIT" dataDxfId="2"/>
    <tableColumn id="5" xr3:uid="{51322E9A-28A6-4AF7-829D-B1C186A66331}" name="V. C/ BDI" dataDxfId="1">
      <calculatedColumnFormula>(Tabela2[[#This Row],[V. UNIT]])*1.25</calculatedColumnFormula>
    </tableColumn>
    <tableColumn id="6" xr3:uid="{5BE78AE0-C329-4AC2-B7B9-EF7AA2C17FDE}" name="TOTAL S/ BDI" dataDxfId="0">
      <calculatedColumnFormula>Tabela2[[#This Row],[QTD]]*Tabela2[[#This Row],[V. C/ BDI]]</calculatedColumnFormula>
    </tableColumn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B8581-8D9C-4D2C-9949-7A8868DFEB6D}">
  <dimension ref="A1:E40"/>
  <sheetViews>
    <sheetView topLeftCell="A6" zoomScaleNormal="100" workbookViewId="0">
      <selection activeCell="G23" sqref="G23"/>
    </sheetView>
  </sheetViews>
  <sheetFormatPr defaultRowHeight="15" x14ac:dyDescent="0.25"/>
  <cols>
    <col min="1" max="1" width="5.5703125" customWidth="1"/>
    <col min="2" max="2" width="50.5703125" customWidth="1"/>
    <col min="3" max="3" width="9.28515625" customWidth="1"/>
    <col min="4" max="4" width="8.7109375" customWidth="1"/>
    <col min="5" max="5" width="16.7109375" customWidth="1"/>
  </cols>
  <sheetData>
    <row r="1" spans="1:5" ht="15.75" x14ac:dyDescent="0.25">
      <c r="A1" s="9"/>
      <c r="B1" s="1" t="s">
        <v>0</v>
      </c>
      <c r="C1" s="3"/>
      <c r="D1" s="3"/>
      <c r="E1" s="10"/>
    </row>
    <row r="2" spans="1:5" ht="15.75" x14ac:dyDescent="0.25">
      <c r="A2" s="11"/>
      <c r="B2" s="8" t="s">
        <v>1</v>
      </c>
      <c r="C2" s="7"/>
      <c r="D2" s="7"/>
      <c r="E2" s="12"/>
    </row>
    <row r="3" spans="1:5" ht="15.75" x14ac:dyDescent="0.25">
      <c r="A3" s="11"/>
      <c r="B3" s="5" t="s">
        <v>42</v>
      </c>
      <c r="C3" s="7"/>
      <c r="D3" s="7"/>
      <c r="E3" s="12"/>
    </row>
    <row r="4" spans="1:5" ht="15.75" x14ac:dyDescent="0.25">
      <c r="A4" s="11"/>
      <c r="B4" s="5" t="s">
        <v>142</v>
      </c>
      <c r="C4" s="7"/>
      <c r="D4" s="7"/>
      <c r="E4" s="12"/>
    </row>
    <row r="5" spans="1:5" ht="15.75" x14ac:dyDescent="0.25">
      <c r="A5" s="11"/>
      <c r="B5" s="5" t="s">
        <v>143</v>
      </c>
      <c r="C5" s="7"/>
      <c r="D5" s="7"/>
      <c r="E5" s="12"/>
    </row>
    <row r="6" spans="1:5" ht="16.5" thickBot="1" x14ac:dyDescent="0.3">
      <c r="A6" s="13"/>
      <c r="B6" s="2" t="s">
        <v>140</v>
      </c>
      <c r="C6" s="4"/>
      <c r="D6" s="4"/>
      <c r="E6" s="14"/>
    </row>
    <row r="7" spans="1:5" ht="11.25" customHeight="1" x14ac:dyDescent="0.25">
      <c r="B7" s="6"/>
    </row>
    <row r="8" spans="1:5" ht="15.75" x14ac:dyDescent="0.25">
      <c r="A8" s="16" t="s">
        <v>8</v>
      </c>
      <c r="B8" s="5" t="s">
        <v>141</v>
      </c>
      <c r="C8" s="17" t="s">
        <v>3</v>
      </c>
      <c r="D8" s="17" t="s">
        <v>4</v>
      </c>
      <c r="E8" s="17" t="s">
        <v>5</v>
      </c>
    </row>
    <row r="9" spans="1:5" x14ac:dyDescent="0.25">
      <c r="A9" s="6" t="s">
        <v>9</v>
      </c>
      <c r="B9" s="6" t="s">
        <v>39</v>
      </c>
      <c r="C9" s="6" t="s">
        <v>6</v>
      </c>
      <c r="D9" s="6" t="s">
        <v>7</v>
      </c>
      <c r="E9" s="6" t="s">
        <v>36</v>
      </c>
    </row>
    <row r="10" spans="1:5" x14ac:dyDescent="0.25">
      <c r="A10" s="6" t="s">
        <v>10</v>
      </c>
      <c r="B10" s="6" t="s">
        <v>40</v>
      </c>
      <c r="C10" s="6" t="s">
        <v>6</v>
      </c>
      <c r="D10" s="6" t="s">
        <v>7</v>
      </c>
      <c r="E10" s="18" t="s">
        <v>37</v>
      </c>
    </row>
    <row r="11" spans="1:5" x14ac:dyDescent="0.25">
      <c r="A11" s="6" t="s">
        <v>11</v>
      </c>
      <c r="B11" s="6" t="s">
        <v>41</v>
      </c>
      <c r="C11" s="6" t="s">
        <v>6</v>
      </c>
      <c r="D11" s="6" t="s">
        <v>7</v>
      </c>
      <c r="E11" s="18" t="s">
        <v>38</v>
      </c>
    </row>
    <row r="12" spans="1:5" x14ac:dyDescent="0.25">
      <c r="A12" s="6" t="s">
        <v>12</v>
      </c>
      <c r="B12" s="6" t="s">
        <v>43</v>
      </c>
      <c r="C12" s="6" t="s">
        <v>6</v>
      </c>
      <c r="D12" s="6" t="s">
        <v>7</v>
      </c>
      <c r="E12" s="18" t="s">
        <v>44</v>
      </c>
    </row>
    <row r="13" spans="1:5" x14ac:dyDescent="0.25">
      <c r="A13" s="6" t="s">
        <v>13</v>
      </c>
      <c r="B13" s="6" t="s">
        <v>43</v>
      </c>
      <c r="C13" s="6" t="s">
        <v>6</v>
      </c>
      <c r="D13" s="6" t="s">
        <v>7</v>
      </c>
      <c r="E13" s="18" t="s">
        <v>44</v>
      </c>
    </row>
    <row r="14" spans="1:5" x14ac:dyDescent="0.25">
      <c r="A14" s="6" t="s">
        <v>14</v>
      </c>
      <c r="B14" s="6" t="s">
        <v>45</v>
      </c>
      <c r="C14" s="6" t="s">
        <v>6</v>
      </c>
      <c r="D14" s="6" t="s">
        <v>7</v>
      </c>
      <c r="E14" s="18" t="s">
        <v>37</v>
      </c>
    </row>
    <row r="15" spans="1:5" x14ac:dyDescent="0.25">
      <c r="A15" s="6" t="s">
        <v>15</v>
      </c>
      <c r="B15" s="6" t="s">
        <v>45</v>
      </c>
      <c r="C15" s="6" t="s">
        <v>6</v>
      </c>
      <c r="D15" s="6" t="s">
        <v>7</v>
      </c>
      <c r="E15" s="18" t="s">
        <v>36</v>
      </c>
    </row>
    <row r="16" spans="1:5" x14ac:dyDescent="0.25">
      <c r="A16" s="6" t="s">
        <v>16</v>
      </c>
      <c r="B16" s="6" t="s">
        <v>52</v>
      </c>
      <c r="C16" s="6" t="s">
        <v>6</v>
      </c>
      <c r="D16" s="6" t="s">
        <v>7</v>
      </c>
      <c r="E16" s="18" t="s">
        <v>53</v>
      </c>
    </row>
    <row r="17" spans="1:5" x14ac:dyDescent="0.25">
      <c r="A17" s="6" t="s">
        <v>17</v>
      </c>
      <c r="B17" s="6" t="s">
        <v>2</v>
      </c>
      <c r="C17" s="6" t="s">
        <v>6</v>
      </c>
      <c r="D17" s="6" t="s">
        <v>7</v>
      </c>
      <c r="E17" s="18" t="s">
        <v>34</v>
      </c>
    </row>
    <row r="18" spans="1:5" x14ac:dyDescent="0.25">
      <c r="A18" s="6" t="s">
        <v>18</v>
      </c>
      <c r="B18" s="6" t="s">
        <v>39</v>
      </c>
      <c r="C18" s="6" t="s">
        <v>6</v>
      </c>
      <c r="D18" s="6" t="s">
        <v>7</v>
      </c>
      <c r="E18" s="18" t="s">
        <v>36</v>
      </c>
    </row>
    <row r="19" spans="1:5" x14ac:dyDescent="0.25">
      <c r="A19" s="6" t="s">
        <v>19</v>
      </c>
      <c r="B19" s="6" t="s">
        <v>52</v>
      </c>
      <c r="C19" s="6" t="s">
        <v>6</v>
      </c>
      <c r="D19" s="6" t="s">
        <v>7</v>
      </c>
      <c r="E19" s="18" t="s">
        <v>54</v>
      </c>
    </row>
    <row r="20" spans="1:5" x14ac:dyDescent="0.25">
      <c r="A20" s="6" t="s">
        <v>20</v>
      </c>
      <c r="B20" s="6" t="s">
        <v>55</v>
      </c>
      <c r="C20" s="6" t="s">
        <v>6</v>
      </c>
      <c r="D20" s="6" t="s">
        <v>7</v>
      </c>
      <c r="E20" s="18" t="s">
        <v>56</v>
      </c>
    </row>
    <row r="21" spans="1:5" x14ac:dyDescent="0.25">
      <c r="A21" s="6" t="s">
        <v>21</v>
      </c>
      <c r="B21" s="6" t="s">
        <v>57</v>
      </c>
      <c r="C21" s="6" t="s">
        <v>6</v>
      </c>
      <c r="D21" s="6" t="s">
        <v>7</v>
      </c>
      <c r="E21" s="18" t="s">
        <v>54</v>
      </c>
    </row>
    <row r="22" spans="1:5" x14ac:dyDescent="0.25">
      <c r="A22" s="6" t="s">
        <v>22</v>
      </c>
      <c r="B22" s="6" t="s">
        <v>2</v>
      </c>
      <c r="C22" s="6" t="s">
        <v>6</v>
      </c>
      <c r="D22" s="6" t="s">
        <v>7</v>
      </c>
      <c r="E22" s="18" t="s">
        <v>35</v>
      </c>
    </row>
    <row r="23" spans="1:5" x14ac:dyDescent="0.25">
      <c r="A23" s="6" t="s">
        <v>23</v>
      </c>
      <c r="B23" s="6" t="s">
        <v>58</v>
      </c>
      <c r="C23" s="6" t="s">
        <v>6</v>
      </c>
      <c r="D23" s="6" t="s">
        <v>7</v>
      </c>
      <c r="E23" s="18" t="s">
        <v>59</v>
      </c>
    </row>
    <row r="24" spans="1:5" x14ac:dyDescent="0.25">
      <c r="A24" s="6" t="s">
        <v>24</v>
      </c>
      <c r="B24" s="6" t="s">
        <v>60</v>
      </c>
      <c r="C24" s="6" t="s">
        <v>6</v>
      </c>
      <c r="D24" s="6" t="s">
        <v>7</v>
      </c>
      <c r="E24" s="18" t="s">
        <v>61</v>
      </c>
    </row>
    <row r="25" spans="1:5" x14ac:dyDescent="0.25">
      <c r="A25" s="6" t="s">
        <v>25</v>
      </c>
      <c r="B25" s="6" t="s">
        <v>60</v>
      </c>
      <c r="C25" s="6" t="s">
        <v>6</v>
      </c>
      <c r="D25" s="6" t="s">
        <v>7</v>
      </c>
      <c r="E25" s="18" t="s">
        <v>44</v>
      </c>
    </row>
    <row r="26" spans="1:5" x14ac:dyDescent="0.25">
      <c r="A26" s="6" t="s">
        <v>26</v>
      </c>
      <c r="B26" s="6" t="s">
        <v>62</v>
      </c>
      <c r="C26" s="6" t="s">
        <v>6</v>
      </c>
      <c r="D26" s="6" t="s">
        <v>7</v>
      </c>
      <c r="E26" s="18" t="s">
        <v>63</v>
      </c>
    </row>
    <row r="27" spans="1:5" x14ac:dyDescent="0.25">
      <c r="A27" s="6" t="s">
        <v>27</v>
      </c>
      <c r="B27" s="6" t="s">
        <v>64</v>
      </c>
      <c r="C27" s="6" t="s">
        <v>6</v>
      </c>
      <c r="D27" s="6" t="s">
        <v>7</v>
      </c>
      <c r="E27" s="18" t="s">
        <v>65</v>
      </c>
    </row>
    <row r="28" spans="1:5" x14ac:dyDescent="0.25">
      <c r="A28" s="6" t="s">
        <v>28</v>
      </c>
      <c r="B28" s="6" t="s">
        <v>57</v>
      </c>
      <c r="C28" s="6" t="s">
        <v>6</v>
      </c>
      <c r="D28" s="6" t="s">
        <v>7</v>
      </c>
      <c r="E28" s="18" t="s">
        <v>66</v>
      </c>
    </row>
    <row r="29" spans="1:5" x14ac:dyDescent="0.25">
      <c r="A29" s="6" t="s">
        <v>29</v>
      </c>
      <c r="B29" s="6" t="s">
        <v>52</v>
      </c>
      <c r="C29" s="6" t="s">
        <v>6</v>
      </c>
      <c r="D29" s="6" t="s">
        <v>7</v>
      </c>
      <c r="E29" s="18" t="s">
        <v>54</v>
      </c>
    </row>
    <row r="30" spans="1:5" x14ac:dyDescent="0.25">
      <c r="A30" s="6" t="s">
        <v>30</v>
      </c>
      <c r="B30" s="6" t="s">
        <v>55</v>
      </c>
      <c r="C30" s="6" t="s">
        <v>6</v>
      </c>
      <c r="D30" s="6" t="s">
        <v>7</v>
      </c>
      <c r="E30" s="18" t="s">
        <v>67</v>
      </c>
    </row>
    <row r="31" spans="1:5" x14ac:dyDescent="0.25">
      <c r="A31" s="6" t="s">
        <v>31</v>
      </c>
      <c r="B31" s="6" t="s">
        <v>68</v>
      </c>
      <c r="C31" s="6" t="s">
        <v>6</v>
      </c>
      <c r="D31" s="6" t="s">
        <v>7</v>
      </c>
      <c r="E31" s="18" t="s">
        <v>54</v>
      </c>
    </row>
    <row r="32" spans="1:5" x14ac:dyDescent="0.25">
      <c r="A32" s="6" t="s">
        <v>32</v>
      </c>
      <c r="B32" s="6" t="s">
        <v>68</v>
      </c>
      <c r="C32" s="6" t="s">
        <v>6</v>
      </c>
      <c r="D32" s="6" t="s">
        <v>7</v>
      </c>
      <c r="E32" s="18" t="s">
        <v>65</v>
      </c>
    </row>
    <row r="33" spans="1:5" x14ac:dyDescent="0.25">
      <c r="A33" s="6" t="s">
        <v>33</v>
      </c>
      <c r="B33" s="6" t="s">
        <v>69</v>
      </c>
      <c r="C33" s="6" t="s">
        <v>6</v>
      </c>
      <c r="D33" s="6" t="s">
        <v>7</v>
      </c>
      <c r="E33" s="18" t="s">
        <v>70</v>
      </c>
    </row>
    <row r="34" spans="1:5" x14ac:dyDescent="0.25">
      <c r="A34" s="6" t="s">
        <v>46</v>
      </c>
      <c r="B34" s="6" t="s">
        <v>71</v>
      </c>
      <c r="C34" s="6" t="s">
        <v>6</v>
      </c>
      <c r="D34" s="6" t="s">
        <v>7</v>
      </c>
      <c r="E34" s="18" t="s">
        <v>44</v>
      </c>
    </row>
    <row r="35" spans="1:5" x14ac:dyDescent="0.25">
      <c r="A35" s="6" t="s">
        <v>47</v>
      </c>
      <c r="B35" s="6" t="s">
        <v>71</v>
      </c>
      <c r="C35" s="6" t="s">
        <v>6</v>
      </c>
      <c r="D35" s="6" t="s">
        <v>7</v>
      </c>
      <c r="E35" s="18" t="s">
        <v>72</v>
      </c>
    </row>
    <row r="36" spans="1:5" x14ac:dyDescent="0.25">
      <c r="A36" s="6" t="s">
        <v>48</v>
      </c>
      <c r="B36" s="6" t="s">
        <v>52</v>
      </c>
      <c r="C36" s="6" t="s">
        <v>6</v>
      </c>
      <c r="D36" s="6" t="s">
        <v>7</v>
      </c>
      <c r="E36" s="18" t="s">
        <v>66</v>
      </c>
    </row>
    <row r="37" spans="1:5" x14ac:dyDescent="0.25">
      <c r="A37" s="6" t="s">
        <v>49</v>
      </c>
      <c r="B37" s="6" t="s">
        <v>74</v>
      </c>
      <c r="C37" s="6" t="s">
        <v>6</v>
      </c>
      <c r="D37" s="6" t="s">
        <v>7</v>
      </c>
      <c r="E37" s="18" t="s">
        <v>61</v>
      </c>
    </row>
    <row r="38" spans="1:5" x14ac:dyDescent="0.25">
      <c r="A38" s="6" t="s">
        <v>50</v>
      </c>
      <c r="B38" s="6" t="s">
        <v>74</v>
      </c>
      <c r="C38" s="6" t="s">
        <v>6</v>
      </c>
      <c r="D38" s="6" t="s">
        <v>7</v>
      </c>
      <c r="E38" s="18" t="s">
        <v>44</v>
      </c>
    </row>
    <row r="39" spans="1:5" x14ac:dyDescent="0.25">
      <c r="A39" s="6" t="s">
        <v>51</v>
      </c>
      <c r="B39" s="6" t="s">
        <v>73</v>
      </c>
      <c r="C39" s="6" t="s">
        <v>6</v>
      </c>
      <c r="D39" s="6" t="s">
        <v>7</v>
      </c>
      <c r="E39" s="18" t="s">
        <v>34</v>
      </c>
    </row>
    <row r="40" spans="1:5" x14ac:dyDescent="0.25">
      <c r="A40" s="6" t="s">
        <v>133</v>
      </c>
      <c r="B40" s="6" t="s">
        <v>137</v>
      </c>
      <c r="C40" s="6" t="s">
        <v>134</v>
      </c>
      <c r="D40" s="6" t="s">
        <v>135</v>
      </c>
      <c r="E40" s="18" t="s">
        <v>136</v>
      </c>
    </row>
  </sheetData>
  <phoneticPr fontId="6" type="noConversion"/>
  <pageMargins left="0.511811024" right="0.511811024" top="0.78740157499999996" bottom="0.78740157499999996" header="0.31496062000000002" footer="0.31496062000000002"/>
  <pageSetup paperSize="0" orientation="portrait" horizontalDpi="0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65DB8-6218-4DBD-BE62-9CB36900F544}">
  <dimension ref="A1:J45"/>
  <sheetViews>
    <sheetView topLeftCell="A16" workbookViewId="0">
      <selection activeCell="A30" sqref="A30:I32"/>
    </sheetView>
  </sheetViews>
  <sheetFormatPr defaultRowHeight="15" x14ac:dyDescent="0.25"/>
  <cols>
    <col min="1" max="1" width="3.7109375" customWidth="1"/>
    <col min="2" max="2" width="26.5703125" customWidth="1"/>
    <col min="3" max="3" width="10.7109375" customWidth="1"/>
    <col min="4" max="4" width="8.28515625" customWidth="1"/>
    <col min="5" max="5" width="6.140625" customWidth="1"/>
    <col min="6" max="6" width="3.85546875" customWidth="1"/>
    <col min="7" max="8" width="10.28515625" bestFit="1" customWidth="1"/>
    <col min="9" max="9" width="12.28515625" customWidth="1"/>
    <col min="10" max="10" width="12.7109375" bestFit="1" customWidth="1"/>
  </cols>
  <sheetData>
    <row r="1" spans="1:10" x14ac:dyDescent="0.25">
      <c r="A1" s="52" t="s">
        <v>0</v>
      </c>
      <c r="B1" s="53"/>
      <c r="C1" s="53"/>
      <c r="D1" s="53"/>
      <c r="E1" s="21"/>
      <c r="F1" s="21"/>
      <c r="G1" s="21"/>
      <c r="H1" s="21"/>
      <c r="I1" s="10"/>
    </row>
    <row r="2" spans="1:10" ht="15.75" customHeight="1" x14ac:dyDescent="0.25">
      <c r="A2" s="54" t="s">
        <v>1</v>
      </c>
      <c r="B2" s="55"/>
      <c r="C2" s="55"/>
      <c r="D2" s="55"/>
      <c r="I2" s="12"/>
    </row>
    <row r="3" spans="1:10" ht="44.25" customHeight="1" x14ac:dyDescent="0.25">
      <c r="A3" s="54" t="s">
        <v>123</v>
      </c>
      <c r="B3" s="56"/>
      <c r="C3" s="56"/>
      <c r="D3" s="56"/>
      <c r="I3" s="12"/>
    </row>
    <row r="4" spans="1:10" ht="15.75" thickBot="1" x14ac:dyDescent="0.3">
      <c r="A4" s="57" t="s">
        <v>124</v>
      </c>
      <c r="B4" s="58"/>
      <c r="C4" s="58"/>
      <c r="D4" s="58"/>
      <c r="E4" s="22"/>
      <c r="F4" s="22"/>
      <c r="G4" s="22"/>
      <c r="H4" s="22"/>
      <c r="I4" s="14"/>
    </row>
    <row r="5" spans="1:10" ht="4.5" customHeight="1" x14ac:dyDescent="0.25">
      <c r="A5" s="20"/>
      <c r="B5" s="20"/>
    </row>
    <row r="6" spans="1:10" x14ac:dyDescent="0.25">
      <c r="A6" s="51" t="s">
        <v>132</v>
      </c>
      <c r="B6" s="51"/>
      <c r="C6" s="51"/>
      <c r="D6" s="51"/>
      <c r="E6" s="51"/>
      <c r="F6" s="51"/>
      <c r="G6" s="51"/>
      <c r="H6" s="51"/>
      <c r="I6" s="51"/>
    </row>
    <row r="7" spans="1:10" ht="3.75" customHeight="1" x14ac:dyDescent="0.25">
      <c r="A7" s="20"/>
      <c r="B7" s="20"/>
    </row>
    <row r="8" spans="1:10" x14ac:dyDescent="0.25">
      <c r="A8" s="32" t="s">
        <v>83</v>
      </c>
      <c r="B8" s="23" t="s">
        <v>84</v>
      </c>
      <c r="C8" s="32" t="s">
        <v>91</v>
      </c>
      <c r="D8" s="32" t="s">
        <v>92</v>
      </c>
      <c r="E8" s="32" t="s">
        <v>85</v>
      </c>
      <c r="F8" s="23" t="s">
        <v>88</v>
      </c>
      <c r="G8" s="23" t="s">
        <v>86</v>
      </c>
      <c r="H8" s="23" t="s">
        <v>109</v>
      </c>
      <c r="I8" s="23" t="s">
        <v>122</v>
      </c>
    </row>
    <row r="9" spans="1:10" x14ac:dyDescent="0.25">
      <c r="A9" s="30">
        <v>1</v>
      </c>
      <c r="B9" s="28" t="s">
        <v>89</v>
      </c>
      <c r="C9" s="28"/>
      <c r="D9" s="28"/>
      <c r="E9" s="30"/>
      <c r="F9" s="28"/>
      <c r="G9" s="28"/>
      <c r="H9" s="33"/>
      <c r="I9" s="33"/>
    </row>
    <row r="10" spans="1:10" ht="51" x14ac:dyDescent="0.25">
      <c r="A10" s="31" t="s">
        <v>90</v>
      </c>
      <c r="B10" s="34" t="s">
        <v>119</v>
      </c>
      <c r="C10" s="29" t="s">
        <v>110</v>
      </c>
      <c r="D10" s="31">
        <v>103689</v>
      </c>
      <c r="E10" s="35">
        <v>6</v>
      </c>
      <c r="F10" s="31" t="s">
        <v>93</v>
      </c>
      <c r="G10" s="38">
        <v>313.23</v>
      </c>
      <c r="H10" s="38">
        <f>(Tabela2[[#This Row],[V. UNIT]])*1.25</f>
        <v>391.53750000000002</v>
      </c>
      <c r="I10" s="38">
        <f>Tabela2[[#This Row],[QTD]]*Tabela2[[#This Row],[V. UNIT]]</f>
        <v>1879.38</v>
      </c>
    </row>
    <row r="11" spans="1:10" ht="25.5" x14ac:dyDescent="0.25">
      <c r="A11" s="31" t="s">
        <v>115</v>
      </c>
      <c r="B11" s="34" t="s">
        <v>116</v>
      </c>
      <c r="C11" s="29" t="s">
        <v>126</v>
      </c>
      <c r="D11" s="31" t="s">
        <v>117</v>
      </c>
      <c r="E11" s="35">
        <v>1</v>
      </c>
      <c r="F11" s="31" t="s">
        <v>118</v>
      </c>
      <c r="G11" s="38">
        <v>1215.48</v>
      </c>
      <c r="H11" s="38">
        <f>(Tabela2[[#This Row],[V. UNIT]])*1.25</f>
        <v>1519.35</v>
      </c>
      <c r="I11" s="38">
        <f>Tabela2[[#This Row],[QTD]]*Tabela2[[#This Row],[V. UNIT]]</f>
        <v>1215.48</v>
      </c>
    </row>
    <row r="12" spans="1:10" x14ac:dyDescent="0.25">
      <c r="A12" s="31"/>
      <c r="B12" s="29"/>
      <c r="C12" s="29"/>
      <c r="D12" s="31"/>
      <c r="E12" s="31"/>
      <c r="F12" s="31"/>
      <c r="G12" s="38"/>
      <c r="H12" s="38"/>
      <c r="I12" s="38"/>
      <c r="J12" s="62">
        <f>SUM(I10:I11)</f>
        <v>3094.86</v>
      </c>
    </row>
    <row r="13" spans="1:10" x14ac:dyDescent="0.25">
      <c r="A13" s="30">
        <v>2</v>
      </c>
      <c r="B13" s="28" t="s">
        <v>94</v>
      </c>
      <c r="C13" s="29"/>
      <c r="D13" s="31"/>
      <c r="E13" s="31"/>
      <c r="F13" s="31"/>
      <c r="G13" s="38"/>
      <c r="H13" s="38"/>
      <c r="I13" s="38"/>
    </row>
    <row r="14" spans="1:10" ht="25.5" x14ac:dyDescent="0.25">
      <c r="A14" s="31" t="s">
        <v>77</v>
      </c>
      <c r="B14" s="34" t="s">
        <v>104</v>
      </c>
      <c r="C14" s="29" t="s">
        <v>126</v>
      </c>
      <c r="D14" s="31" t="s">
        <v>97</v>
      </c>
      <c r="E14" s="35">
        <v>332.53</v>
      </c>
      <c r="F14" s="31" t="s">
        <v>93</v>
      </c>
      <c r="G14" s="38">
        <v>0.71</v>
      </c>
      <c r="H14" s="38">
        <f>(Tabela2[[#This Row],[V. UNIT]])*1.25</f>
        <v>0.88749999999999996</v>
      </c>
      <c r="I14" s="38">
        <f>Tabela2[[#This Row],[QTD]]*Tabela2[[#This Row],[V. UNIT]]</f>
        <v>236.09629999999996</v>
      </c>
    </row>
    <row r="15" spans="1:10" ht="25.5" x14ac:dyDescent="0.25">
      <c r="A15" s="31" t="s">
        <v>95</v>
      </c>
      <c r="B15" s="34" t="s">
        <v>105</v>
      </c>
      <c r="C15" s="29" t="s">
        <v>126</v>
      </c>
      <c r="D15" s="31" t="s">
        <v>98</v>
      </c>
      <c r="E15" s="35">
        <v>332.53</v>
      </c>
      <c r="F15" s="31" t="s">
        <v>93</v>
      </c>
      <c r="G15" s="38">
        <v>7.03</v>
      </c>
      <c r="H15" s="38">
        <f>(Tabela2[[#This Row],[V. UNIT]])*1.25</f>
        <v>8.7874999999999996</v>
      </c>
      <c r="I15" s="38">
        <f>Tabela2[[#This Row],[QTD]]*Tabela2[[#This Row],[V. UNIT]]</f>
        <v>2337.6858999999999</v>
      </c>
    </row>
    <row r="16" spans="1:10" ht="38.25" x14ac:dyDescent="0.25">
      <c r="A16" s="31" t="s">
        <v>96</v>
      </c>
      <c r="B16" s="34" t="s">
        <v>131</v>
      </c>
      <c r="C16" s="29" t="s">
        <v>126</v>
      </c>
      <c r="D16" s="31" t="s">
        <v>138</v>
      </c>
      <c r="E16" s="35">
        <v>29.23</v>
      </c>
      <c r="F16" s="31" t="s">
        <v>93</v>
      </c>
      <c r="G16" s="38">
        <v>259.93</v>
      </c>
      <c r="H16" s="38">
        <f>(Tabela2[[#This Row],[V. UNIT]])*1.25</f>
        <v>324.91250000000002</v>
      </c>
      <c r="I16" s="38">
        <f>Tabela2[[#This Row],[QTD]]*Tabela2[[#This Row],[V. UNIT]]</f>
        <v>7597.7539000000006</v>
      </c>
    </row>
    <row r="17" spans="1:10" ht="38.25" x14ac:dyDescent="0.25">
      <c r="A17" s="31" t="s">
        <v>130</v>
      </c>
      <c r="B17" s="34" t="s">
        <v>113</v>
      </c>
      <c r="C17" s="29" t="s">
        <v>126</v>
      </c>
      <c r="D17" s="31" t="s">
        <v>139</v>
      </c>
      <c r="E17" s="35">
        <v>303.3</v>
      </c>
      <c r="F17" s="31" t="s">
        <v>93</v>
      </c>
      <c r="G17" s="38">
        <v>261.66000000000003</v>
      </c>
      <c r="H17" s="38">
        <f>(Tabela2[[#This Row],[V. UNIT]])*1.25</f>
        <v>327.07500000000005</v>
      </c>
      <c r="I17" s="38">
        <f>Tabela2[[#This Row],[QTD]]*Tabela2[[#This Row],[V. C/ BDI]]</f>
        <v>99201.847500000018</v>
      </c>
    </row>
    <row r="18" spans="1:10" x14ac:dyDescent="0.25">
      <c r="A18" s="31"/>
      <c r="B18" s="34"/>
      <c r="C18" s="29"/>
      <c r="D18" s="31"/>
      <c r="E18" s="35"/>
      <c r="F18" s="31"/>
      <c r="G18" s="38"/>
      <c r="H18" s="38"/>
      <c r="I18" s="38"/>
      <c r="J18" s="62">
        <f>SUM(I14:I17)</f>
        <v>109373.38360000002</v>
      </c>
    </row>
    <row r="19" spans="1:10" x14ac:dyDescent="0.25">
      <c r="A19" s="30">
        <v>3</v>
      </c>
      <c r="B19" s="28" t="s">
        <v>100</v>
      </c>
      <c r="C19" s="28"/>
      <c r="D19" s="30"/>
      <c r="E19" s="36"/>
      <c r="F19" s="30"/>
      <c r="G19" s="39"/>
      <c r="H19" s="39"/>
      <c r="I19" s="38"/>
    </row>
    <row r="20" spans="1:10" ht="63.75" x14ac:dyDescent="0.25">
      <c r="A20" s="31" t="s">
        <v>101</v>
      </c>
      <c r="B20" s="34" t="s">
        <v>112</v>
      </c>
      <c r="C20" s="29" t="s">
        <v>110</v>
      </c>
      <c r="D20" s="31">
        <v>101173</v>
      </c>
      <c r="E20" s="35">
        <v>31</v>
      </c>
      <c r="F20" s="31" t="s">
        <v>99</v>
      </c>
      <c r="G20" s="38">
        <v>58.52</v>
      </c>
      <c r="H20" s="38">
        <f>(Tabela2[[#This Row],[V. UNIT]])*1.25</f>
        <v>73.150000000000006</v>
      </c>
      <c r="I20" s="38">
        <f>Tabela2[[#This Row],[QTD]]*Tabela2[[#This Row],[V. UNIT]]</f>
        <v>1814.1200000000001</v>
      </c>
    </row>
    <row r="21" spans="1:10" ht="51" x14ac:dyDescent="0.25">
      <c r="A21" s="31" t="s">
        <v>102</v>
      </c>
      <c r="B21" s="34" t="s">
        <v>111</v>
      </c>
      <c r="C21" s="29" t="s">
        <v>110</v>
      </c>
      <c r="D21" s="31">
        <v>21014</v>
      </c>
      <c r="E21" s="35">
        <v>192</v>
      </c>
      <c r="F21" s="31" t="s">
        <v>99</v>
      </c>
      <c r="G21" s="38">
        <v>95.4</v>
      </c>
      <c r="H21" s="38">
        <f>(Tabela2[[#This Row],[V. UNIT]])*1.25</f>
        <v>119.25</v>
      </c>
      <c r="I21" s="38">
        <f>Tabela2[[#This Row],[QTD]]*Tabela2[[#This Row],[V. UNIT]]</f>
        <v>18316.800000000003</v>
      </c>
    </row>
    <row r="22" spans="1:10" ht="38.25" x14ac:dyDescent="0.25">
      <c r="A22" s="31" t="s">
        <v>103</v>
      </c>
      <c r="B22" s="34" t="s">
        <v>114</v>
      </c>
      <c r="C22" s="29" t="s">
        <v>110</v>
      </c>
      <c r="D22" s="31">
        <v>34723</v>
      </c>
      <c r="E22" s="35">
        <v>15.95</v>
      </c>
      <c r="F22" s="31" t="s">
        <v>93</v>
      </c>
      <c r="G22" s="38">
        <v>577.5</v>
      </c>
      <c r="H22" s="38">
        <f>(Tabela2[[#This Row],[V. UNIT]])*1.25</f>
        <v>721.875</v>
      </c>
      <c r="I22" s="38">
        <f>Tabela2[[#This Row],[QTD]]*Tabela2[[#This Row],[V. UNIT]]</f>
        <v>9211.125</v>
      </c>
    </row>
    <row r="23" spans="1:10" ht="25.5" x14ac:dyDescent="0.25">
      <c r="A23" s="31" t="s">
        <v>106</v>
      </c>
      <c r="B23" s="34" t="s">
        <v>128</v>
      </c>
      <c r="C23" s="29" t="s">
        <v>126</v>
      </c>
      <c r="D23" s="31" t="s">
        <v>129</v>
      </c>
      <c r="E23" s="35">
        <v>332.53</v>
      </c>
      <c r="F23" s="31" t="s">
        <v>93</v>
      </c>
      <c r="G23" s="38">
        <v>75.06</v>
      </c>
      <c r="H23" s="38">
        <f>(Tabela2[[#This Row],[V. UNIT]])*1.25</f>
        <v>93.825000000000003</v>
      </c>
      <c r="I23" s="38">
        <f>Tabela2[[#This Row],[QTD]]*Tabela2[[#This Row],[V. C/ BDI]]</f>
        <v>31199.627249999998</v>
      </c>
    </row>
    <row r="24" spans="1:10" ht="25.5" x14ac:dyDescent="0.25">
      <c r="A24" s="31" t="s">
        <v>127</v>
      </c>
      <c r="B24" s="34" t="s">
        <v>108</v>
      </c>
      <c r="C24" s="29" t="s">
        <v>126</v>
      </c>
      <c r="D24" s="31" t="s">
        <v>107</v>
      </c>
      <c r="E24" s="35">
        <v>166.26</v>
      </c>
      <c r="F24" s="31" t="s">
        <v>93</v>
      </c>
      <c r="G24" s="38">
        <v>40.72</v>
      </c>
      <c r="H24" s="38">
        <f>(Tabela2[[#This Row],[V. UNIT]])*1.25</f>
        <v>50.9</v>
      </c>
      <c r="I24" s="38">
        <f>Tabela2[[#This Row],[QTD]]*Tabela2[[#This Row],[V. UNIT]]</f>
        <v>6770.1071999999995</v>
      </c>
    </row>
    <row r="25" spans="1:10" x14ac:dyDescent="0.25">
      <c r="A25" s="44"/>
      <c r="B25" s="45"/>
      <c r="C25" s="46"/>
      <c r="D25" s="46"/>
      <c r="E25" s="47"/>
      <c r="F25" s="44"/>
      <c r="G25" s="38"/>
      <c r="H25" s="48"/>
      <c r="I25" s="48"/>
      <c r="J25" s="62">
        <f>SUM(I20:I24)</f>
        <v>67311.779450000002</v>
      </c>
    </row>
    <row r="26" spans="1:10" x14ac:dyDescent="0.25">
      <c r="A26" s="24"/>
      <c r="B26" s="25"/>
      <c r="C26" s="24"/>
      <c r="D26" s="24"/>
      <c r="E26" s="37"/>
      <c r="F26" s="24"/>
      <c r="G26" s="24"/>
      <c r="H26" s="27" t="s">
        <v>120</v>
      </c>
      <c r="I26" s="41">
        <f>SUM(I10:I24)</f>
        <v>179780.02305000002</v>
      </c>
    </row>
    <row r="27" spans="1:10" x14ac:dyDescent="0.25">
      <c r="A27" s="20"/>
      <c r="B27" s="42"/>
      <c r="C27" s="20"/>
      <c r="D27" s="20"/>
      <c r="E27" s="43"/>
      <c r="F27" s="20"/>
      <c r="G27" s="24"/>
      <c r="H27" s="26" t="s">
        <v>121</v>
      </c>
      <c r="I27" s="40">
        <f>I28-I26</f>
        <v>44945.00576249999</v>
      </c>
    </row>
    <row r="28" spans="1:10" x14ac:dyDescent="0.25">
      <c r="A28" s="24"/>
      <c r="B28" s="24"/>
      <c r="C28" s="24"/>
      <c r="D28" s="24"/>
      <c r="E28" s="37"/>
      <c r="F28" s="24"/>
      <c r="G28" s="24"/>
      <c r="H28" s="27" t="s">
        <v>87</v>
      </c>
      <c r="I28" s="41">
        <f>I26*1.25</f>
        <v>224725.02881250001</v>
      </c>
    </row>
    <row r="29" spans="1:10" ht="5.25" customHeight="1" x14ac:dyDescent="0.25">
      <c r="A29" s="20"/>
      <c r="B29" s="20"/>
      <c r="C29" s="20"/>
      <c r="D29" s="20"/>
      <c r="E29" s="20"/>
      <c r="F29" s="20"/>
    </row>
    <row r="30" spans="1:10" ht="13.5" customHeight="1" x14ac:dyDescent="0.25">
      <c r="A30" s="20"/>
      <c r="B30" s="20"/>
      <c r="C30" s="20"/>
      <c r="D30" s="20"/>
      <c r="E30" s="49" t="s">
        <v>145</v>
      </c>
      <c r="F30" s="49"/>
      <c r="G30" s="49"/>
      <c r="H30" s="49"/>
      <c r="I30" s="49"/>
    </row>
    <row r="31" spans="1:10" ht="5.25" customHeight="1" x14ac:dyDescent="0.25">
      <c r="A31" s="20"/>
      <c r="B31" s="20"/>
      <c r="C31" s="20"/>
      <c r="D31" s="20"/>
      <c r="E31" s="20"/>
      <c r="F31" s="20"/>
      <c r="G31" s="20"/>
      <c r="H31" s="20"/>
      <c r="I31" s="20"/>
    </row>
    <row r="32" spans="1:10" ht="48.75" customHeight="1" x14ac:dyDescent="0.25">
      <c r="A32" s="50" t="s">
        <v>125</v>
      </c>
      <c r="B32" s="50"/>
      <c r="C32" s="50"/>
      <c r="D32" s="50"/>
      <c r="E32" s="50"/>
      <c r="F32" s="50"/>
      <c r="G32" s="50"/>
      <c r="H32" s="50"/>
      <c r="I32" s="50"/>
    </row>
    <row r="33" spans="1:7" x14ac:dyDescent="0.25">
      <c r="A33" s="20"/>
      <c r="B33" s="42"/>
      <c r="C33" s="42"/>
      <c r="D33" s="42"/>
      <c r="E33" s="42"/>
      <c r="F33" s="42"/>
      <c r="G33" s="42"/>
    </row>
    <row r="34" spans="1:7" x14ac:dyDescent="0.25">
      <c r="A34" s="20"/>
    </row>
    <row r="35" spans="1:7" x14ac:dyDescent="0.25">
      <c r="A35" s="20"/>
    </row>
    <row r="36" spans="1:7" x14ac:dyDescent="0.25">
      <c r="A36" s="20"/>
      <c r="B36" s="20"/>
      <c r="C36" s="20"/>
      <c r="D36" s="20"/>
      <c r="E36" s="20"/>
      <c r="F36" s="20"/>
    </row>
    <row r="37" spans="1:7" x14ac:dyDescent="0.25">
      <c r="A37" s="20"/>
      <c r="B37" s="20"/>
      <c r="C37" s="20"/>
      <c r="D37" s="20"/>
      <c r="E37" s="20"/>
      <c r="F37" s="20"/>
    </row>
    <row r="38" spans="1:7" x14ac:dyDescent="0.25">
      <c r="A38" s="20"/>
      <c r="B38" s="20"/>
      <c r="C38" s="20"/>
      <c r="D38" s="20"/>
      <c r="E38" s="20"/>
      <c r="F38" s="20"/>
    </row>
    <row r="39" spans="1:7" x14ac:dyDescent="0.25">
      <c r="A39" s="20"/>
      <c r="B39" s="20"/>
      <c r="C39" s="20"/>
      <c r="D39" s="20"/>
      <c r="E39" s="20"/>
      <c r="F39" s="20"/>
    </row>
    <row r="40" spans="1:7" x14ac:dyDescent="0.25">
      <c r="A40" s="20"/>
      <c r="B40" s="20"/>
      <c r="C40" s="20"/>
      <c r="D40" s="20"/>
      <c r="E40" s="20"/>
      <c r="F40" s="20"/>
    </row>
    <row r="41" spans="1:7" x14ac:dyDescent="0.25">
      <c r="A41" s="20"/>
      <c r="B41" s="20"/>
      <c r="C41" s="20"/>
      <c r="D41" s="20"/>
      <c r="E41" s="20"/>
      <c r="F41" s="20"/>
    </row>
    <row r="42" spans="1:7" x14ac:dyDescent="0.25">
      <c r="A42" s="20"/>
      <c r="B42" s="20"/>
      <c r="C42" s="20"/>
      <c r="D42" s="20"/>
      <c r="E42" s="20"/>
      <c r="F42" s="20"/>
    </row>
    <row r="43" spans="1:7" x14ac:dyDescent="0.25">
      <c r="A43" s="20"/>
      <c r="B43" s="20"/>
      <c r="C43" s="20"/>
      <c r="D43" s="20"/>
      <c r="E43" s="20"/>
      <c r="F43" s="20"/>
    </row>
    <row r="44" spans="1:7" x14ac:dyDescent="0.25">
      <c r="A44" s="20"/>
      <c r="B44" s="20"/>
      <c r="C44" s="20"/>
      <c r="D44" s="20"/>
      <c r="E44" s="20"/>
      <c r="F44" s="20"/>
    </row>
    <row r="45" spans="1:7" x14ac:dyDescent="0.25">
      <c r="A45" s="20"/>
      <c r="B45" s="20"/>
      <c r="C45" s="20"/>
      <c r="D45" s="20"/>
      <c r="E45" s="20"/>
      <c r="F45" s="20"/>
    </row>
  </sheetData>
  <mergeCells count="7">
    <mergeCell ref="E30:I30"/>
    <mergeCell ref="A32:I32"/>
    <mergeCell ref="A6:I6"/>
    <mergeCell ref="A1:D1"/>
    <mergeCell ref="A2:D2"/>
    <mergeCell ref="A3:D3"/>
    <mergeCell ref="A4:D4"/>
  </mergeCells>
  <phoneticPr fontId="6" type="noConversion"/>
  <pageMargins left="0.511811024" right="0.511811024" top="0.78740157499999996" bottom="0.78740157499999996" header="0.31496062000000002" footer="0.31496062000000002"/>
  <pageSetup paperSize="0" orientation="portrait" horizontalDpi="0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6E919-4646-45F1-992F-3D191618F49B}">
  <dimension ref="A1:L21"/>
  <sheetViews>
    <sheetView tabSelected="1" workbookViewId="0">
      <selection sqref="A1:G21"/>
    </sheetView>
  </sheetViews>
  <sheetFormatPr defaultRowHeight="15" x14ac:dyDescent="0.25"/>
  <cols>
    <col min="1" max="1" width="5.28515625" bestFit="1" customWidth="1"/>
    <col min="2" max="2" width="22.85546875" customWidth="1"/>
    <col min="3" max="3" width="14.28515625" bestFit="1" customWidth="1"/>
    <col min="4" max="4" width="14.28515625" customWidth="1"/>
    <col min="5" max="5" width="13.28515625" bestFit="1" customWidth="1"/>
    <col min="6" max="6" width="6" customWidth="1"/>
    <col min="7" max="7" width="16" customWidth="1"/>
    <col min="12" max="12" width="14.28515625" bestFit="1" customWidth="1"/>
  </cols>
  <sheetData>
    <row r="1" spans="1:12" x14ac:dyDescent="0.25">
      <c r="A1" s="52" t="s">
        <v>0</v>
      </c>
      <c r="B1" s="53"/>
      <c r="C1" s="53"/>
      <c r="D1" s="53"/>
      <c r="E1" s="21"/>
      <c r="F1" s="21"/>
      <c r="G1" s="10"/>
    </row>
    <row r="2" spans="1:12" x14ac:dyDescent="0.25">
      <c r="A2" s="54" t="s">
        <v>1</v>
      </c>
      <c r="B2" s="66"/>
      <c r="C2" s="66"/>
      <c r="D2" s="66"/>
      <c r="E2" s="67"/>
      <c r="F2" s="67"/>
      <c r="G2" s="12"/>
    </row>
    <row r="3" spans="1:12" ht="43.5" customHeight="1" x14ac:dyDescent="0.25">
      <c r="A3" s="54" t="s">
        <v>123</v>
      </c>
      <c r="B3" s="68"/>
      <c r="C3" s="68"/>
      <c r="D3" s="68"/>
      <c r="E3" s="67"/>
      <c r="F3" s="67"/>
      <c r="G3" s="12"/>
    </row>
    <row r="4" spans="1:12" ht="15.75" thickBot="1" x14ac:dyDescent="0.3">
      <c r="A4" s="59" t="s">
        <v>124</v>
      </c>
      <c r="B4" s="60"/>
      <c r="C4" s="60"/>
      <c r="D4" s="60"/>
      <c r="E4" s="22"/>
      <c r="F4" s="22"/>
      <c r="G4" s="14"/>
    </row>
    <row r="5" spans="1:12" ht="15.75" thickBot="1" x14ac:dyDescent="0.3">
      <c r="A5" s="20"/>
      <c r="B5" s="20"/>
    </row>
    <row r="6" spans="1:12" ht="15.75" thickBot="1" x14ac:dyDescent="0.3">
      <c r="A6" s="69" t="s">
        <v>146</v>
      </c>
      <c r="B6" s="70"/>
      <c r="C6" s="70"/>
      <c r="D6" s="70"/>
      <c r="E6" s="70"/>
      <c r="F6" s="70"/>
      <c r="G6" s="71"/>
    </row>
    <row r="7" spans="1:12" ht="15.75" thickBot="1" x14ac:dyDescent="0.3"/>
    <row r="8" spans="1:12" ht="15.75" thickBot="1" x14ac:dyDescent="0.3">
      <c r="A8" s="65" t="s">
        <v>83</v>
      </c>
      <c r="B8" s="65" t="s">
        <v>84</v>
      </c>
      <c r="C8" s="65" t="s">
        <v>149</v>
      </c>
      <c r="D8" s="65" t="s">
        <v>147</v>
      </c>
      <c r="E8" s="65" t="s">
        <v>148</v>
      </c>
      <c r="F8" s="63"/>
      <c r="G8" s="64"/>
    </row>
    <row r="9" spans="1:12" x14ac:dyDescent="0.25">
      <c r="A9" s="98">
        <v>1</v>
      </c>
      <c r="B9" s="87" t="s">
        <v>89</v>
      </c>
      <c r="C9" s="99">
        <f>3094.86*1.25</f>
        <v>3868.5750000000003</v>
      </c>
      <c r="D9" s="104">
        <v>1</v>
      </c>
      <c r="E9" s="74"/>
      <c r="F9" s="73"/>
      <c r="G9" s="75"/>
    </row>
    <row r="10" spans="1:12" x14ac:dyDescent="0.25">
      <c r="A10" s="97"/>
      <c r="B10" s="89"/>
      <c r="C10" s="100"/>
      <c r="D10" s="103">
        <v>3868.58</v>
      </c>
      <c r="E10" s="90"/>
      <c r="F10" s="91"/>
      <c r="G10" s="92"/>
    </row>
    <row r="11" spans="1:12" x14ac:dyDescent="0.25">
      <c r="A11" s="76"/>
      <c r="B11" s="77"/>
      <c r="C11" s="78"/>
      <c r="D11" s="79"/>
      <c r="E11" s="80"/>
      <c r="F11" s="81"/>
      <c r="G11" s="82"/>
    </row>
    <row r="12" spans="1:12" x14ac:dyDescent="0.25">
      <c r="A12" s="93">
        <v>2</v>
      </c>
      <c r="B12" s="93" t="s">
        <v>94</v>
      </c>
      <c r="C12" s="101">
        <f>109373.38*1.25</f>
        <v>136716.72500000001</v>
      </c>
      <c r="D12" s="105">
        <v>1</v>
      </c>
      <c r="E12" s="95"/>
      <c r="F12" s="94"/>
      <c r="G12" s="96"/>
    </row>
    <row r="13" spans="1:12" x14ac:dyDescent="0.25">
      <c r="A13" s="97"/>
      <c r="B13" s="97"/>
      <c r="C13" s="100"/>
      <c r="D13" s="103">
        <v>136716.73000000001</v>
      </c>
      <c r="E13" s="90"/>
      <c r="F13" s="91"/>
      <c r="G13" s="92"/>
    </row>
    <row r="14" spans="1:12" x14ac:dyDescent="0.25">
      <c r="A14" s="76"/>
      <c r="B14" s="83"/>
      <c r="C14" s="78"/>
      <c r="D14" s="79"/>
      <c r="E14" s="80"/>
      <c r="F14" s="81"/>
      <c r="G14" s="82"/>
    </row>
    <row r="15" spans="1:12" x14ac:dyDescent="0.25">
      <c r="A15" s="93">
        <v>3</v>
      </c>
      <c r="B15" s="93" t="s">
        <v>100</v>
      </c>
      <c r="C15" s="101">
        <f>67311.78*1.25</f>
        <v>84139.725000000006</v>
      </c>
      <c r="D15" s="94"/>
      <c r="E15" s="107">
        <v>1</v>
      </c>
      <c r="F15" s="94"/>
      <c r="G15" s="96"/>
    </row>
    <row r="16" spans="1:12" ht="15.75" thickBot="1" x14ac:dyDescent="0.3">
      <c r="A16" s="88"/>
      <c r="B16" s="88"/>
      <c r="C16" s="102"/>
      <c r="D16" s="84"/>
      <c r="E16" s="106">
        <v>84139.73</v>
      </c>
      <c r="F16" s="85"/>
      <c r="G16" s="86"/>
      <c r="L16" s="61"/>
    </row>
    <row r="17" spans="1:9" ht="15.75" thickBot="1" x14ac:dyDescent="0.3">
      <c r="A17" s="72"/>
      <c r="B17" s="108" t="s">
        <v>120</v>
      </c>
      <c r="C17" s="110">
        <f>C9+C12+C15</f>
        <v>224725.02500000002</v>
      </c>
      <c r="D17" s="110">
        <f>D10+D13</f>
        <v>140585.31</v>
      </c>
      <c r="E17" s="110">
        <f>E16</f>
        <v>84139.73</v>
      </c>
      <c r="F17" s="108" t="s">
        <v>87</v>
      </c>
      <c r="G17" s="109">
        <v>224725.03</v>
      </c>
    </row>
    <row r="19" spans="1:9" x14ac:dyDescent="0.25">
      <c r="A19" s="20"/>
      <c r="B19" s="20"/>
      <c r="C19" s="20"/>
      <c r="D19" s="20"/>
      <c r="E19" s="49" t="s">
        <v>145</v>
      </c>
      <c r="F19" s="49"/>
      <c r="G19" s="49"/>
      <c r="H19" s="111"/>
      <c r="I19" s="111"/>
    </row>
    <row r="20" spans="1:9" x14ac:dyDescent="0.25">
      <c r="A20" s="20"/>
      <c r="B20" s="20"/>
      <c r="C20" s="20"/>
      <c r="D20" s="20"/>
      <c r="E20" s="20"/>
      <c r="F20" s="20"/>
      <c r="G20" s="20"/>
      <c r="H20" s="20"/>
      <c r="I20" s="20"/>
    </row>
    <row r="21" spans="1:9" ht="48" customHeight="1" x14ac:dyDescent="0.25">
      <c r="A21" s="50" t="s">
        <v>125</v>
      </c>
      <c r="B21" s="50"/>
      <c r="C21" s="50"/>
      <c r="D21" s="50"/>
      <c r="E21" s="50"/>
      <c r="F21" s="50"/>
      <c r="G21" s="50"/>
      <c r="H21" s="42"/>
      <c r="I21" s="42"/>
    </row>
  </sheetData>
  <mergeCells count="16">
    <mergeCell ref="E19:G19"/>
    <mergeCell ref="A21:G21"/>
    <mergeCell ref="B12:B13"/>
    <mergeCell ref="B15:B16"/>
    <mergeCell ref="A9:A10"/>
    <mergeCell ref="A12:A13"/>
    <mergeCell ref="A15:A16"/>
    <mergeCell ref="C9:C10"/>
    <mergeCell ref="C12:C13"/>
    <mergeCell ref="C15:C16"/>
    <mergeCell ref="A1:D1"/>
    <mergeCell ref="A2:D2"/>
    <mergeCell ref="A3:D3"/>
    <mergeCell ref="A4:D4"/>
    <mergeCell ref="A6:G6"/>
    <mergeCell ref="B9:B10"/>
  </mergeCells>
  <pageMargins left="0.511811024" right="0.511811024" top="0.78740157499999996" bottom="0.78740157499999996" header="0.31496062000000002" footer="0.31496062000000002"/>
  <pageSetup paperSize="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88F89-1784-47F8-92CE-21F90BFD2E1A}">
  <dimension ref="A3:H76"/>
  <sheetViews>
    <sheetView topLeftCell="A58" workbookViewId="0">
      <selection activeCell="C4" sqref="C4"/>
    </sheetView>
  </sheetViews>
  <sheetFormatPr defaultRowHeight="15" x14ac:dyDescent="0.25"/>
  <cols>
    <col min="2" max="2" width="26.7109375" bestFit="1" customWidth="1"/>
    <col min="5" max="5" width="14.85546875" bestFit="1" customWidth="1"/>
    <col min="6" max="6" width="10.5703125" customWidth="1"/>
    <col min="7" max="7" width="12.85546875" bestFit="1" customWidth="1"/>
    <col min="8" max="8" width="22.85546875" bestFit="1" customWidth="1"/>
  </cols>
  <sheetData>
    <row r="3" spans="1:7" x14ac:dyDescent="0.25">
      <c r="C3" t="s">
        <v>3</v>
      </c>
      <c r="D3" t="s">
        <v>4</v>
      </c>
      <c r="E3" t="s">
        <v>5</v>
      </c>
    </row>
    <row r="4" spans="1:7" x14ac:dyDescent="0.25">
      <c r="A4" s="19">
        <v>1</v>
      </c>
      <c r="B4" t="s">
        <v>75</v>
      </c>
    </row>
    <row r="5" spans="1:7" x14ac:dyDescent="0.25">
      <c r="A5" s="19">
        <v>2</v>
      </c>
      <c r="B5" t="s">
        <v>76</v>
      </c>
    </row>
    <row r="6" spans="1:7" x14ac:dyDescent="0.25">
      <c r="A6" s="19" t="s">
        <v>77</v>
      </c>
      <c r="B6" t="s">
        <v>78</v>
      </c>
      <c r="C6" t="s">
        <v>3</v>
      </c>
      <c r="D6" t="s">
        <v>4</v>
      </c>
      <c r="E6" t="s">
        <v>5</v>
      </c>
      <c r="F6" t="s">
        <v>80</v>
      </c>
      <c r="G6" t="s">
        <v>79</v>
      </c>
    </row>
    <row r="7" spans="1:7" x14ac:dyDescent="0.25">
      <c r="A7" s="19"/>
      <c r="C7">
        <v>0.5</v>
      </c>
      <c r="D7">
        <v>0.08</v>
      </c>
      <c r="E7" s="6">
        <v>5.7</v>
      </c>
      <c r="F7">
        <v>0.03</v>
      </c>
      <c r="G7" s="15">
        <f>E7*F7</f>
        <v>0.17099999999999999</v>
      </c>
    </row>
    <row r="8" spans="1:7" x14ac:dyDescent="0.25">
      <c r="C8">
        <v>0.5</v>
      </c>
      <c r="D8">
        <v>0.08</v>
      </c>
      <c r="E8" s="18">
        <v>5.3</v>
      </c>
      <c r="F8">
        <v>0.03</v>
      </c>
      <c r="G8" s="15">
        <f t="shared" ref="G8:G37" si="0">E8*F8</f>
        <v>0.159</v>
      </c>
    </row>
    <row r="9" spans="1:7" x14ac:dyDescent="0.25">
      <c r="C9">
        <v>0.5</v>
      </c>
      <c r="D9">
        <v>0.08</v>
      </c>
      <c r="E9" s="18">
        <v>4.7</v>
      </c>
      <c r="F9">
        <v>0.03</v>
      </c>
      <c r="G9" s="15">
        <f t="shared" si="0"/>
        <v>0.14099999999999999</v>
      </c>
    </row>
    <row r="10" spans="1:7" x14ac:dyDescent="0.25">
      <c r="C10">
        <v>0.5</v>
      </c>
      <c r="D10">
        <v>0.08</v>
      </c>
      <c r="E10" s="18">
        <v>6.5</v>
      </c>
      <c r="F10">
        <v>0.03</v>
      </c>
      <c r="G10" s="15">
        <f t="shared" si="0"/>
        <v>0.19500000000000001</v>
      </c>
    </row>
    <row r="11" spans="1:7" x14ac:dyDescent="0.25">
      <c r="C11">
        <v>0.5</v>
      </c>
      <c r="D11">
        <v>0.08</v>
      </c>
      <c r="E11" s="18">
        <v>6.5</v>
      </c>
      <c r="F11">
        <v>0.03</v>
      </c>
      <c r="G11" s="15">
        <f t="shared" si="0"/>
        <v>0.19500000000000001</v>
      </c>
    </row>
    <row r="12" spans="1:7" x14ac:dyDescent="0.25">
      <c r="C12">
        <v>0.5</v>
      </c>
      <c r="D12">
        <v>0.08</v>
      </c>
      <c r="E12" s="18">
        <v>5.3</v>
      </c>
      <c r="F12">
        <v>0.03</v>
      </c>
      <c r="G12" s="15">
        <f t="shared" si="0"/>
        <v>0.159</v>
      </c>
    </row>
    <row r="13" spans="1:7" x14ac:dyDescent="0.25">
      <c r="C13">
        <v>0.5</v>
      </c>
      <c r="D13">
        <v>0.08</v>
      </c>
      <c r="E13" s="18">
        <v>5.7</v>
      </c>
      <c r="F13">
        <v>0.03</v>
      </c>
      <c r="G13" s="15">
        <f t="shared" si="0"/>
        <v>0.17099999999999999</v>
      </c>
    </row>
    <row r="14" spans="1:7" x14ac:dyDescent="0.25">
      <c r="C14">
        <v>0.5</v>
      </c>
      <c r="D14">
        <v>0.08</v>
      </c>
      <c r="E14" s="18">
        <v>7.4</v>
      </c>
      <c r="F14">
        <v>0.03</v>
      </c>
      <c r="G14" s="15">
        <f t="shared" si="0"/>
        <v>0.222</v>
      </c>
    </row>
    <row r="15" spans="1:7" x14ac:dyDescent="0.25">
      <c r="C15">
        <v>0.5</v>
      </c>
      <c r="D15">
        <v>0.08</v>
      </c>
      <c r="E15" s="18">
        <v>6.2</v>
      </c>
      <c r="F15">
        <v>0.03</v>
      </c>
      <c r="G15" s="15">
        <f t="shared" si="0"/>
        <v>0.186</v>
      </c>
    </row>
    <row r="16" spans="1:7" x14ac:dyDescent="0.25">
      <c r="C16">
        <v>0.5</v>
      </c>
      <c r="D16">
        <v>0.08</v>
      </c>
      <c r="E16" s="18">
        <v>5.7</v>
      </c>
      <c r="F16">
        <v>0.03</v>
      </c>
      <c r="G16" s="15">
        <f t="shared" si="0"/>
        <v>0.17099999999999999</v>
      </c>
    </row>
    <row r="17" spans="3:7" x14ac:dyDescent="0.25">
      <c r="C17">
        <v>0.5</v>
      </c>
      <c r="D17">
        <v>0.08</v>
      </c>
      <c r="E17" s="18">
        <v>7.3</v>
      </c>
      <c r="F17">
        <v>0.03</v>
      </c>
      <c r="G17" s="15">
        <f t="shared" si="0"/>
        <v>0.219</v>
      </c>
    </row>
    <row r="18" spans="3:7" x14ac:dyDescent="0.25">
      <c r="C18">
        <v>0.5</v>
      </c>
      <c r="D18">
        <v>0.08</v>
      </c>
      <c r="E18" s="18">
        <v>6.4</v>
      </c>
      <c r="F18">
        <v>0.03</v>
      </c>
      <c r="G18" s="15">
        <f t="shared" si="0"/>
        <v>0.192</v>
      </c>
    </row>
    <row r="19" spans="3:7" x14ac:dyDescent="0.25">
      <c r="C19">
        <v>0.5</v>
      </c>
      <c r="D19">
        <v>0.08</v>
      </c>
      <c r="E19" s="18">
        <v>7.3</v>
      </c>
      <c r="F19">
        <v>0.03</v>
      </c>
      <c r="G19" s="15">
        <f t="shared" si="0"/>
        <v>0.219</v>
      </c>
    </row>
    <row r="20" spans="3:7" x14ac:dyDescent="0.25">
      <c r="C20">
        <v>0.5</v>
      </c>
      <c r="D20">
        <v>0.08</v>
      </c>
      <c r="E20" s="18">
        <v>6</v>
      </c>
      <c r="F20">
        <v>0.03</v>
      </c>
      <c r="G20" s="15">
        <f t="shared" si="0"/>
        <v>0.18</v>
      </c>
    </row>
    <row r="21" spans="3:7" x14ac:dyDescent="0.25">
      <c r="C21">
        <v>0.5</v>
      </c>
      <c r="D21">
        <v>0.08</v>
      </c>
      <c r="E21" s="18">
        <v>6.7</v>
      </c>
      <c r="F21">
        <v>0.03</v>
      </c>
      <c r="G21" s="15">
        <f t="shared" si="0"/>
        <v>0.20099999999999998</v>
      </c>
    </row>
    <row r="22" spans="3:7" x14ac:dyDescent="0.25">
      <c r="C22">
        <v>0.5</v>
      </c>
      <c r="D22">
        <v>0.08</v>
      </c>
      <c r="E22" s="18">
        <v>6.6</v>
      </c>
      <c r="F22">
        <v>0.03</v>
      </c>
      <c r="G22" s="15">
        <f t="shared" si="0"/>
        <v>0.19799999999999998</v>
      </c>
    </row>
    <row r="23" spans="3:7" x14ac:dyDescent="0.25">
      <c r="C23">
        <v>0.5</v>
      </c>
      <c r="D23">
        <v>0.08</v>
      </c>
      <c r="E23" s="18">
        <v>6.5</v>
      </c>
      <c r="F23">
        <v>0.03</v>
      </c>
      <c r="G23" s="15">
        <f t="shared" si="0"/>
        <v>0.19500000000000001</v>
      </c>
    </row>
    <row r="24" spans="3:7" x14ac:dyDescent="0.25">
      <c r="C24">
        <v>0.5</v>
      </c>
      <c r="D24">
        <v>0.08</v>
      </c>
      <c r="E24" s="18">
        <v>6.9</v>
      </c>
      <c r="F24">
        <v>0.03</v>
      </c>
      <c r="G24" s="15">
        <f t="shared" si="0"/>
        <v>0.20699999999999999</v>
      </c>
    </row>
    <row r="25" spans="3:7" x14ac:dyDescent="0.25">
      <c r="C25">
        <v>0.5</v>
      </c>
      <c r="D25">
        <v>0.08</v>
      </c>
      <c r="E25" s="18">
        <v>7.5</v>
      </c>
      <c r="F25">
        <v>0.03</v>
      </c>
      <c r="G25" s="15">
        <f t="shared" si="0"/>
        <v>0.22499999999999998</v>
      </c>
    </row>
    <row r="26" spans="3:7" x14ac:dyDescent="0.25">
      <c r="C26">
        <v>0.5</v>
      </c>
      <c r="D26">
        <v>0.08</v>
      </c>
      <c r="E26" s="18">
        <v>7.2</v>
      </c>
      <c r="F26">
        <v>0.03</v>
      </c>
      <c r="G26" s="15">
        <f t="shared" si="0"/>
        <v>0.216</v>
      </c>
    </row>
    <row r="27" spans="3:7" x14ac:dyDescent="0.25">
      <c r="C27">
        <v>0.5</v>
      </c>
      <c r="D27">
        <v>0.08</v>
      </c>
      <c r="E27" s="18">
        <v>7.3</v>
      </c>
      <c r="F27">
        <v>0.03</v>
      </c>
      <c r="G27" s="15">
        <f t="shared" si="0"/>
        <v>0.219</v>
      </c>
    </row>
    <row r="28" spans="3:7" x14ac:dyDescent="0.25">
      <c r="C28">
        <v>0.5</v>
      </c>
      <c r="D28">
        <v>0.08</v>
      </c>
      <c r="E28" s="18">
        <v>6.3</v>
      </c>
      <c r="F28">
        <v>0.03</v>
      </c>
      <c r="G28" s="15">
        <f t="shared" si="0"/>
        <v>0.189</v>
      </c>
    </row>
    <row r="29" spans="3:7" x14ac:dyDescent="0.25">
      <c r="C29">
        <v>0.5</v>
      </c>
      <c r="D29">
        <v>0.08</v>
      </c>
      <c r="E29" s="18">
        <v>7.3</v>
      </c>
      <c r="F29">
        <v>0.03</v>
      </c>
      <c r="G29" s="15">
        <f t="shared" si="0"/>
        <v>0.219</v>
      </c>
    </row>
    <row r="30" spans="3:7" x14ac:dyDescent="0.25">
      <c r="C30">
        <v>0.5</v>
      </c>
      <c r="D30">
        <v>0.08</v>
      </c>
      <c r="E30" s="18">
        <v>7.5</v>
      </c>
      <c r="F30">
        <v>0.03</v>
      </c>
      <c r="G30" s="15">
        <f t="shared" si="0"/>
        <v>0.22499999999999998</v>
      </c>
    </row>
    <row r="31" spans="3:7" x14ac:dyDescent="0.25">
      <c r="C31">
        <v>0.5</v>
      </c>
      <c r="D31">
        <v>0.08</v>
      </c>
      <c r="E31" s="18">
        <v>7.6</v>
      </c>
      <c r="F31">
        <v>0.03</v>
      </c>
      <c r="G31" s="15">
        <f t="shared" si="0"/>
        <v>0.22799999999999998</v>
      </c>
    </row>
    <row r="32" spans="3:7" x14ac:dyDescent="0.25">
      <c r="C32">
        <v>0.5</v>
      </c>
      <c r="D32">
        <v>0.08</v>
      </c>
      <c r="E32" s="18">
        <v>6.5</v>
      </c>
      <c r="F32">
        <v>0.03</v>
      </c>
      <c r="G32" s="15">
        <f t="shared" si="0"/>
        <v>0.19500000000000001</v>
      </c>
    </row>
    <row r="33" spans="1:8" x14ac:dyDescent="0.25">
      <c r="C33">
        <v>0.5</v>
      </c>
      <c r="D33">
        <v>0.08</v>
      </c>
      <c r="E33" s="18">
        <v>5.8</v>
      </c>
      <c r="F33">
        <v>0.03</v>
      </c>
      <c r="G33" s="15">
        <f t="shared" si="0"/>
        <v>0.17399999999999999</v>
      </c>
    </row>
    <row r="34" spans="1:8" x14ac:dyDescent="0.25">
      <c r="C34">
        <v>0.5</v>
      </c>
      <c r="D34">
        <v>0.08</v>
      </c>
      <c r="E34" s="18">
        <v>7.2</v>
      </c>
      <c r="F34">
        <v>0.03</v>
      </c>
      <c r="G34" s="15">
        <f t="shared" si="0"/>
        <v>0.216</v>
      </c>
    </row>
    <row r="35" spans="1:8" x14ac:dyDescent="0.25">
      <c r="C35">
        <v>0.5</v>
      </c>
      <c r="D35">
        <v>0.08</v>
      </c>
      <c r="E35" s="18">
        <v>6.6</v>
      </c>
      <c r="F35">
        <v>0.03</v>
      </c>
      <c r="G35" s="15">
        <f t="shared" si="0"/>
        <v>0.19799999999999998</v>
      </c>
    </row>
    <row r="36" spans="1:8" x14ac:dyDescent="0.25">
      <c r="C36">
        <v>0.5</v>
      </c>
      <c r="D36">
        <v>0.08</v>
      </c>
      <c r="E36" s="18">
        <v>6.5</v>
      </c>
      <c r="F36">
        <v>0.03</v>
      </c>
      <c r="G36" s="15">
        <f t="shared" si="0"/>
        <v>0.19500000000000001</v>
      </c>
    </row>
    <row r="37" spans="1:8" x14ac:dyDescent="0.25">
      <c r="C37">
        <v>0.5</v>
      </c>
      <c r="D37">
        <v>0.08</v>
      </c>
      <c r="E37" s="18">
        <v>6.2</v>
      </c>
      <c r="F37">
        <v>0.03</v>
      </c>
      <c r="G37" s="15">
        <f t="shared" si="0"/>
        <v>0.186</v>
      </c>
    </row>
    <row r="39" spans="1:8" x14ac:dyDescent="0.25">
      <c r="G39" s="15">
        <f>SUM(G7:G37)</f>
        <v>6.0660000000000016</v>
      </c>
    </row>
    <row r="43" spans="1:8" x14ac:dyDescent="0.25">
      <c r="A43" s="19">
        <v>3</v>
      </c>
      <c r="B43" t="s">
        <v>81</v>
      </c>
      <c r="C43" t="s">
        <v>3</v>
      </c>
      <c r="D43" t="s">
        <v>4</v>
      </c>
      <c r="E43" t="s">
        <v>5</v>
      </c>
      <c r="F43" t="s">
        <v>144</v>
      </c>
      <c r="G43" t="s">
        <v>79</v>
      </c>
      <c r="H43" t="s">
        <v>82</v>
      </c>
    </row>
    <row r="44" spans="1:8" x14ac:dyDescent="0.25">
      <c r="A44" s="19"/>
      <c r="C44">
        <v>1.5</v>
      </c>
      <c r="D44">
        <v>0.08</v>
      </c>
      <c r="E44" s="6">
        <v>5.7</v>
      </c>
      <c r="F44">
        <v>0.08</v>
      </c>
      <c r="G44" s="15">
        <f>E44*F44</f>
        <v>0.45600000000000002</v>
      </c>
      <c r="H44">
        <f>C44*E44</f>
        <v>8.5500000000000007</v>
      </c>
    </row>
    <row r="45" spans="1:8" x14ac:dyDescent="0.25">
      <c r="C45">
        <v>1.5</v>
      </c>
      <c r="D45">
        <v>0.08</v>
      </c>
      <c r="E45" s="18">
        <v>5.3</v>
      </c>
      <c r="F45">
        <v>0.08</v>
      </c>
      <c r="G45" s="15">
        <f t="shared" ref="G45:G75" si="1">E45*F45</f>
        <v>0.42399999999999999</v>
      </c>
      <c r="H45">
        <f t="shared" ref="H45:H75" si="2">C45*E45</f>
        <v>7.9499999999999993</v>
      </c>
    </row>
    <row r="46" spans="1:8" x14ac:dyDescent="0.25">
      <c r="C46">
        <v>1.5</v>
      </c>
      <c r="D46">
        <v>0.08</v>
      </c>
      <c r="E46" s="18">
        <v>4.7</v>
      </c>
      <c r="F46">
        <v>0.08</v>
      </c>
      <c r="G46" s="15">
        <f t="shared" si="1"/>
        <v>0.376</v>
      </c>
      <c r="H46">
        <f t="shared" si="2"/>
        <v>7.0500000000000007</v>
      </c>
    </row>
    <row r="47" spans="1:8" x14ac:dyDescent="0.25">
      <c r="C47">
        <v>1.5</v>
      </c>
      <c r="D47">
        <v>0.08</v>
      </c>
      <c r="E47" s="18">
        <v>6.5</v>
      </c>
      <c r="F47">
        <v>0.08</v>
      </c>
      <c r="G47" s="15">
        <f t="shared" si="1"/>
        <v>0.52</v>
      </c>
      <c r="H47">
        <f t="shared" si="2"/>
        <v>9.75</v>
      </c>
    </row>
    <row r="48" spans="1:8" x14ac:dyDescent="0.25">
      <c r="C48">
        <v>1.5</v>
      </c>
      <c r="D48">
        <v>0.08</v>
      </c>
      <c r="E48" s="18">
        <v>6.5</v>
      </c>
      <c r="F48">
        <v>0.08</v>
      </c>
      <c r="G48" s="15">
        <f t="shared" si="1"/>
        <v>0.52</v>
      </c>
      <c r="H48">
        <f t="shared" si="2"/>
        <v>9.75</v>
      </c>
    </row>
    <row r="49" spans="3:8" x14ac:dyDescent="0.25">
      <c r="C49">
        <v>1.5</v>
      </c>
      <c r="D49">
        <v>0.08</v>
      </c>
      <c r="E49" s="18">
        <v>5.3</v>
      </c>
      <c r="F49">
        <v>0.08</v>
      </c>
      <c r="G49" s="15">
        <f t="shared" si="1"/>
        <v>0.42399999999999999</v>
      </c>
      <c r="H49">
        <f t="shared" si="2"/>
        <v>7.9499999999999993</v>
      </c>
    </row>
    <row r="50" spans="3:8" x14ac:dyDescent="0.25">
      <c r="C50">
        <v>1.5</v>
      </c>
      <c r="D50">
        <v>0.08</v>
      </c>
      <c r="E50" s="18">
        <v>5.7</v>
      </c>
      <c r="F50">
        <v>0.08</v>
      </c>
      <c r="G50" s="15">
        <f t="shared" si="1"/>
        <v>0.45600000000000002</v>
      </c>
      <c r="H50">
        <f t="shared" si="2"/>
        <v>8.5500000000000007</v>
      </c>
    </row>
    <row r="51" spans="3:8" x14ac:dyDescent="0.25">
      <c r="C51">
        <v>1.5</v>
      </c>
      <c r="D51">
        <v>0.08</v>
      </c>
      <c r="E51" s="18">
        <v>7.4</v>
      </c>
      <c r="F51">
        <v>0.08</v>
      </c>
      <c r="G51" s="15">
        <f t="shared" si="1"/>
        <v>0.59200000000000008</v>
      </c>
      <c r="H51">
        <f t="shared" si="2"/>
        <v>11.100000000000001</v>
      </c>
    </row>
    <row r="52" spans="3:8" x14ac:dyDescent="0.25">
      <c r="C52">
        <v>1.5</v>
      </c>
      <c r="D52">
        <v>0.08</v>
      </c>
      <c r="E52" s="18">
        <v>6.2</v>
      </c>
      <c r="F52">
        <v>0.08</v>
      </c>
      <c r="G52" s="15">
        <f t="shared" si="1"/>
        <v>0.49600000000000005</v>
      </c>
      <c r="H52">
        <f t="shared" si="2"/>
        <v>9.3000000000000007</v>
      </c>
    </row>
    <row r="53" spans="3:8" x14ac:dyDescent="0.25">
      <c r="C53">
        <v>1.5</v>
      </c>
      <c r="D53">
        <v>0.08</v>
      </c>
      <c r="E53" s="18">
        <v>5.7</v>
      </c>
      <c r="F53">
        <v>0.08</v>
      </c>
      <c r="G53" s="15">
        <f t="shared" si="1"/>
        <v>0.45600000000000002</v>
      </c>
      <c r="H53">
        <f t="shared" si="2"/>
        <v>8.5500000000000007</v>
      </c>
    </row>
    <row r="54" spans="3:8" x14ac:dyDescent="0.25">
      <c r="C54">
        <v>1.5</v>
      </c>
      <c r="D54">
        <v>0.08</v>
      </c>
      <c r="E54" s="18">
        <v>7.3</v>
      </c>
      <c r="F54">
        <v>0.08</v>
      </c>
      <c r="G54" s="15">
        <f t="shared" si="1"/>
        <v>0.58399999999999996</v>
      </c>
      <c r="H54">
        <f t="shared" si="2"/>
        <v>10.95</v>
      </c>
    </row>
    <row r="55" spans="3:8" x14ac:dyDescent="0.25">
      <c r="C55">
        <v>1.5</v>
      </c>
      <c r="D55">
        <v>0.08</v>
      </c>
      <c r="E55" s="18">
        <v>6.4</v>
      </c>
      <c r="F55">
        <v>0.08</v>
      </c>
      <c r="G55" s="15">
        <f t="shared" si="1"/>
        <v>0.51200000000000001</v>
      </c>
      <c r="H55">
        <f t="shared" si="2"/>
        <v>9.6000000000000014</v>
      </c>
    </row>
    <row r="56" spans="3:8" x14ac:dyDescent="0.25">
      <c r="C56">
        <v>1.5</v>
      </c>
      <c r="D56">
        <v>0.08</v>
      </c>
      <c r="E56" s="18">
        <v>7.3</v>
      </c>
      <c r="F56">
        <v>0.08</v>
      </c>
      <c r="G56" s="15">
        <f t="shared" si="1"/>
        <v>0.58399999999999996</v>
      </c>
      <c r="H56">
        <f t="shared" si="2"/>
        <v>10.95</v>
      </c>
    </row>
    <row r="57" spans="3:8" x14ac:dyDescent="0.25">
      <c r="C57">
        <v>1.5</v>
      </c>
      <c r="D57">
        <v>0.08</v>
      </c>
      <c r="E57" s="18">
        <v>6</v>
      </c>
      <c r="F57">
        <v>0.08</v>
      </c>
      <c r="G57" s="15">
        <f t="shared" si="1"/>
        <v>0.48</v>
      </c>
      <c r="H57">
        <f t="shared" si="2"/>
        <v>9</v>
      </c>
    </row>
    <row r="58" spans="3:8" x14ac:dyDescent="0.25">
      <c r="C58">
        <v>1.5</v>
      </c>
      <c r="D58">
        <v>0.08</v>
      </c>
      <c r="E58" s="18">
        <v>6.7</v>
      </c>
      <c r="F58">
        <v>0.08</v>
      </c>
      <c r="G58" s="15">
        <f t="shared" si="1"/>
        <v>0.53600000000000003</v>
      </c>
      <c r="H58">
        <f t="shared" si="2"/>
        <v>10.050000000000001</v>
      </c>
    </row>
    <row r="59" spans="3:8" x14ac:dyDescent="0.25">
      <c r="C59">
        <v>1.5</v>
      </c>
      <c r="D59">
        <v>0.08</v>
      </c>
      <c r="E59" s="18">
        <v>6.6</v>
      </c>
      <c r="F59">
        <v>0.08</v>
      </c>
      <c r="G59" s="15">
        <f t="shared" si="1"/>
        <v>0.52800000000000002</v>
      </c>
      <c r="H59">
        <f t="shared" si="2"/>
        <v>9.8999999999999986</v>
      </c>
    </row>
    <row r="60" spans="3:8" x14ac:dyDescent="0.25">
      <c r="C60">
        <v>1.5</v>
      </c>
      <c r="D60">
        <v>0.08</v>
      </c>
      <c r="E60" s="18">
        <v>6.5</v>
      </c>
      <c r="F60">
        <v>0.08</v>
      </c>
      <c r="G60" s="15">
        <f t="shared" si="1"/>
        <v>0.52</v>
      </c>
      <c r="H60">
        <f t="shared" si="2"/>
        <v>9.75</v>
      </c>
    </row>
    <row r="61" spans="3:8" x14ac:dyDescent="0.25">
      <c r="C61">
        <v>1.5</v>
      </c>
      <c r="D61">
        <v>0.08</v>
      </c>
      <c r="E61" s="18">
        <v>6.9</v>
      </c>
      <c r="F61">
        <v>0.08</v>
      </c>
      <c r="G61" s="15">
        <f t="shared" si="1"/>
        <v>0.55200000000000005</v>
      </c>
      <c r="H61">
        <f t="shared" si="2"/>
        <v>10.350000000000001</v>
      </c>
    </row>
    <row r="62" spans="3:8" x14ac:dyDescent="0.25">
      <c r="C62">
        <v>1.5</v>
      </c>
      <c r="D62">
        <v>0.08</v>
      </c>
      <c r="E62" s="18">
        <v>7.5</v>
      </c>
      <c r="F62">
        <v>0.08</v>
      </c>
      <c r="G62" s="15">
        <f t="shared" si="1"/>
        <v>0.6</v>
      </c>
      <c r="H62">
        <f t="shared" si="2"/>
        <v>11.25</v>
      </c>
    </row>
    <row r="63" spans="3:8" x14ac:dyDescent="0.25">
      <c r="C63">
        <v>1.5</v>
      </c>
      <c r="D63">
        <v>0.08</v>
      </c>
      <c r="E63" s="18">
        <v>7.2</v>
      </c>
      <c r="F63">
        <v>0.08</v>
      </c>
      <c r="G63" s="15">
        <f t="shared" si="1"/>
        <v>0.57600000000000007</v>
      </c>
      <c r="H63">
        <f t="shared" si="2"/>
        <v>10.8</v>
      </c>
    </row>
    <row r="64" spans="3:8" x14ac:dyDescent="0.25">
      <c r="C64">
        <v>1.5</v>
      </c>
      <c r="D64">
        <v>0.08</v>
      </c>
      <c r="E64" s="18">
        <v>7.3</v>
      </c>
      <c r="F64">
        <v>0.08</v>
      </c>
      <c r="G64" s="15">
        <f t="shared" si="1"/>
        <v>0.58399999999999996</v>
      </c>
      <c r="H64">
        <f t="shared" si="2"/>
        <v>10.95</v>
      </c>
    </row>
    <row r="65" spans="3:8" x14ac:dyDescent="0.25">
      <c r="C65">
        <v>1.5</v>
      </c>
      <c r="D65">
        <v>0.08</v>
      </c>
      <c r="E65" s="18">
        <v>6.3</v>
      </c>
      <c r="F65">
        <v>0.08</v>
      </c>
      <c r="G65" s="15">
        <f t="shared" si="1"/>
        <v>0.504</v>
      </c>
      <c r="H65">
        <f t="shared" si="2"/>
        <v>9.4499999999999993</v>
      </c>
    </row>
    <row r="66" spans="3:8" x14ac:dyDescent="0.25">
      <c r="C66">
        <v>1.5</v>
      </c>
      <c r="D66">
        <v>0.08</v>
      </c>
      <c r="E66" s="18">
        <v>7.3</v>
      </c>
      <c r="F66">
        <v>0.08</v>
      </c>
      <c r="G66" s="15">
        <f t="shared" si="1"/>
        <v>0.58399999999999996</v>
      </c>
      <c r="H66">
        <f t="shared" si="2"/>
        <v>10.95</v>
      </c>
    </row>
    <row r="67" spans="3:8" x14ac:dyDescent="0.25">
      <c r="C67">
        <v>1.5</v>
      </c>
      <c r="D67">
        <v>0.08</v>
      </c>
      <c r="E67" s="18">
        <v>7.5</v>
      </c>
      <c r="F67">
        <v>0.08</v>
      </c>
      <c r="G67" s="15">
        <f t="shared" si="1"/>
        <v>0.6</v>
      </c>
      <c r="H67">
        <f t="shared" si="2"/>
        <v>11.25</v>
      </c>
    </row>
    <row r="68" spans="3:8" x14ac:dyDescent="0.25">
      <c r="C68">
        <v>1.5</v>
      </c>
      <c r="D68">
        <v>0.08</v>
      </c>
      <c r="E68" s="18">
        <v>7.6</v>
      </c>
      <c r="F68">
        <v>0.08</v>
      </c>
      <c r="G68" s="15">
        <f t="shared" si="1"/>
        <v>0.60799999999999998</v>
      </c>
      <c r="H68">
        <f t="shared" si="2"/>
        <v>11.399999999999999</v>
      </c>
    </row>
    <row r="69" spans="3:8" x14ac:dyDescent="0.25">
      <c r="C69">
        <v>1.5</v>
      </c>
      <c r="D69">
        <v>0.08</v>
      </c>
      <c r="E69" s="18">
        <v>6.5</v>
      </c>
      <c r="F69">
        <v>0.08</v>
      </c>
      <c r="G69" s="15">
        <f t="shared" si="1"/>
        <v>0.52</v>
      </c>
      <c r="H69">
        <f t="shared" si="2"/>
        <v>9.75</v>
      </c>
    </row>
    <row r="70" spans="3:8" x14ac:dyDescent="0.25">
      <c r="C70">
        <v>1.5</v>
      </c>
      <c r="D70">
        <v>0.08</v>
      </c>
      <c r="E70" s="18">
        <v>5.8</v>
      </c>
      <c r="F70">
        <v>0.08</v>
      </c>
      <c r="G70" s="15">
        <f t="shared" si="1"/>
        <v>0.46399999999999997</v>
      </c>
      <c r="H70">
        <f t="shared" si="2"/>
        <v>8.6999999999999993</v>
      </c>
    </row>
    <row r="71" spans="3:8" x14ac:dyDescent="0.25">
      <c r="C71">
        <v>1.5</v>
      </c>
      <c r="D71">
        <v>0.08</v>
      </c>
      <c r="E71" s="18">
        <v>7.2</v>
      </c>
      <c r="F71">
        <v>0.08</v>
      </c>
      <c r="G71" s="15">
        <f t="shared" si="1"/>
        <v>0.57600000000000007</v>
      </c>
      <c r="H71">
        <f t="shared" si="2"/>
        <v>10.8</v>
      </c>
    </row>
    <row r="72" spans="3:8" x14ac:dyDescent="0.25">
      <c r="C72">
        <v>1.5</v>
      </c>
      <c r="D72">
        <v>0.08</v>
      </c>
      <c r="E72" s="18">
        <v>6.6</v>
      </c>
      <c r="F72">
        <v>0.08</v>
      </c>
      <c r="G72" s="15">
        <f t="shared" si="1"/>
        <v>0.52800000000000002</v>
      </c>
      <c r="H72">
        <f t="shared" si="2"/>
        <v>9.8999999999999986</v>
      </c>
    </row>
    <row r="73" spans="3:8" x14ac:dyDescent="0.25">
      <c r="C73">
        <v>1.5</v>
      </c>
      <c r="D73">
        <v>0.08</v>
      </c>
      <c r="E73" s="18">
        <v>6.5</v>
      </c>
      <c r="F73">
        <v>0.08</v>
      </c>
      <c r="G73" s="15">
        <f t="shared" si="1"/>
        <v>0.52</v>
      </c>
      <c r="H73">
        <f t="shared" si="2"/>
        <v>9.75</v>
      </c>
    </row>
    <row r="74" spans="3:8" x14ac:dyDescent="0.25">
      <c r="C74">
        <v>1.5</v>
      </c>
      <c r="D74">
        <v>0.08</v>
      </c>
      <c r="E74" s="18">
        <v>6.2</v>
      </c>
      <c r="F74">
        <v>0.08</v>
      </c>
      <c r="G74" s="15">
        <f t="shared" si="1"/>
        <v>0.49600000000000005</v>
      </c>
      <c r="H74">
        <f t="shared" si="2"/>
        <v>9.3000000000000007</v>
      </c>
    </row>
    <row r="75" spans="3:8" x14ac:dyDescent="0.25">
      <c r="C75">
        <v>3.7</v>
      </c>
      <c r="D75">
        <v>0.08</v>
      </c>
      <c r="E75" s="18">
        <v>7.9</v>
      </c>
      <c r="F75">
        <v>0.08</v>
      </c>
      <c r="G75" s="15">
        <f t="shared" si="1"/>
        <v>0.63200000000000001</v>
      </c>
      <c r="H75">
        <f t="shared" si="2"/>
        <v>29.230000000000004</v>
      </c>
    </row>
    <row r="76" spans="3:8" x14ac:dyDescent="0.25">
      <c r="E76">
        <f>SUM(E44:E75)</f>
        <v>210.10000000000002</v>
      </c>
      <c r="G76" s="15">
        <f>SUM(G44:G75)</f>
        <v>16.808</v>
      </c>
      <c r="H76" s="15">
        <f>SUM(H44:H75)</f>
        <v>332.53000000000003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40EE6-90F2-4305-93FC-6FE8A637827F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LOCALIZAÇÃO</vt:lpstr>
      <vt:lpstr>PO</vt:lpstr>
      <vt:lpstr>CRONOGRAMA</vt:lpstr>
      <vt:lpstr>MC</vt:lpstr>
      <vt:lpstr>MD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2023-09-14T19:02:49Z</cp:lastPrinted>
  <dcterms:created xsi:type="dcterms:W3CDTF">2023-09-01T17:51:16Z</dcterms:created>
  <dcterms:modified xsi:type="dcterms:W3CDTF">2023-09-14T19:04:10Z</dcterms:modified>
</cp:coreProperties>
</file>